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50" windowWidth="2355" windowHeight="519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D87" i="1" l="1"/>
  <c r="AC87" i="1"/>
  <c r="AB87" i="1"/>
  <c r="AA87" i="1"/>
  <c r="AD77" i="1"/>
  <c r="AC77" i="1"/>
  <c r="AB77" i="1"/>
  <c r="AA77" i="1"/>
  <c r="AD68" i="1"/>
  <c r="AC68" i="1"/>
  <c r="AB68" i="1"/>
  <c r="AA68" i="1"/>
  <c r="AD58" i="1"/>
  <c r="AC58" i="1"/>
  <c r="AB58" i="1"/>
  <c r="AA58" i="1"/>
  <c r="AD49" i="1"/>
  <c r="AC49" i="1"/>
  <c r="AB49" i="1"/>
  <c r="AA49" i="1"/>
  <c r="AA89" i="1"/>
  <c r="AA79" i="1"/>
  <c r="AA70" i="1"/>
  <c r="AA60" i="1"/>
  <c r="AA51" i="1"/>
  <c r="AA42" i="1"/>
  <c r="AA33" i="1"/>
  <c r="AA24" i="1"/>
  <c r="AD40" i="1"/>
  <c r="AC40" i="1"/>
  <c r="AB40" i="1"/>
  <c r="AA40" i="1"/>
  <c r="AC31" i="1"/>
  <c r="AB31" i="1"/>
  <c r="AD31" i="1"/>
  <c r="AA31" i="1"/>
  <c r="AD22" i="1"/>
  <c r="AC22" i="1"/>
  <c r="AB22" i="1"/>
  <c r="AA22" i="1"/>
  <c r="Z84" i="1"/>
  <c r="Z74" i="1"/>
  <c r="Z65" i="1"/>
  <c r="Z55" i="1"/>
  <c r="Z46" i="1"/>
  <c r="Z37" i="1"/>
  <c r="Z28" i="1"/>
  <c r="Z19" i="1"/>
  <c r="AA12" i="1"/>
  <c r="AC89" i="1"/>
  <c r="AC79" i="1"/>
  <c r="AC70" i="1"/>
  <c r="AC60" i="1"/>
  <c r="AC51" i="1"/>
  <c r="AC42" i="1"/>
  <c r="AC33" i="1"/>
  <c r="Z23" i="1"/>
  <c r="Z32" i="1" s="1"/>
  <c r="Z41" i="1" s="1"/>
  <c r="Z50" i="1" s="1"/>
  <c r="Z59" i="1" s="1"/>
  <c r="Z69" i="1" s="1"/>
  <c r="Z78" i="1" s="1"/>
  <c r="Z88" i="1" s="1"/>
  <c r="AC24" i="1"/>
  <c r="AA14" i="1"/>
  <c r="AD15" i="1"/>
  <c r="AD25" i="1" s="1"/>
  <c r="AD34" i="1" s="1"/>
  <c r="AD43" i="1" s="1"/>
  <c r="AD52" i="1" s="1"/>
  <c r="AD61" i="1" s="1"/>
  <c r="AD71" i="1" s="1"/>
  <c r="AD80" i="1" s="1"/>
  <c r="AD90" i="1" s="1"/>
  <c r="AD12" i="1"/>
  <c r="AC12" i="1"/>
  <c r="AB12" i="1"/>
  <c r="Z13" i="1"/>
  <c r="AC14" i="1"/>
  <c r="W90" i="1" l="1"/>
  <c r="W80" i="1"/>
  <c r="W71" i="1"/>
  <c r="W61" i="1"/>
  <c r="W52" i="1"/>
  <c r="W43" i="1"/>
  <c r="W34" i="1"/>
  <c r="W25" i="1"/>
  <c r="X16" i="1"/>
  <c r="X26" i="1" s="1"/>
  <c r="X35" i="1" s="1"/>
  <c r="X44" i="1" s="1"/>
  <c r="X53" i="1" s="1"/>
  <c r="X62" i="1" s="1"/>
  <c r="X72" i="1" s="1"/>
  <c r="X81" i="1" s="1"/>
  <c r="X91" i="1" s="1"/>
  <c r="U15" i="1"/>
  <c r="U25" i="1" s="1"/>
  <c r="U34" i="1" s="1"/>
  <c r="U43" i="1" s="1"/>
  <c r="U52" i="1" s="1"/>
  <c r="U61" i="1" s="1"/>
  <c r="U71" i="1" s="1"/>
  <c r="U80" i="1" s="1"/>
  <c r="U90" i="1" s="1"/>
  <c r="W15" i="1"/>
  <c r="J53" i="1" l="1"/>
  <c r="J52" i="1" s="1"/>
  <c r="L53" i="1"/>
  <c r="L52" i="1" s="1"/>
  <c r="J48" i="1"/>
  <c r="J43" i="1"/>
  <c r="P43" i="1" s="1"/>
  <c r="J38" i="1"/>
  <c r="J33" i="1"/>
  <c r="P33" i="1" s="1"/>
  <c r="U51" i="1" s="1"/>
  <c r="J28" i="1"/>
  <c r="P28" i="1" s="1"/>
  <c r="U42" i="1" s="1"/>
  <c r="J23" i="1"/>
  <c r="J18" i="1"/>
  <c r="P18" i="1" s="1"/>
  <c r="U24" i="1" s="1"/>
  <c r="J13" i="1"/>
  <c r="P13" i="1" s="1"/>
  <c r="P38" i="1" s="1"/>
  <c r="P48" i="1" s="1"/>
  <c r="F53" i="1"/>
  <c r="F52" i="1" s="1"/>
  <c r="E53" i="1"/>
  <c r="E52" i="1" s="1"/>
  <c r="C53" i="1"/>
  <c r="D52" i="1"/>
  <c r="F48" i="1"/>
  <c r="F47" i="1" s="1"/>
  <c r="L47" i="1" s="1"/>
  <c r="E48" i="1"/>
  <c r="C48" i="1"/>
  <c r="D47" i="1"/>
  <c r="J47" i="1" s="1"/>
  <c r="F43" i="1"/>
  <c r="F42" i="1" s="1"/>
  <c r="L42" i="1" s="1"/>
  <c r="R42" i="1" s="1"/>
  <c r="E43" i="1"/>
  <c r="C43" i="1"/>
  <c r="D42" i="1"/>
  <c r="J42" i="1" s="1"/>
  <c r="P42" i="1" s="1"/>
  <c r="F38" i="1"/>
  <c r="F37" i="1" s="1"/>
  <c r="L37" i="1" s="1"/>
  <c r="E38" i="1"/>
  <c r="C38" i="1"/>
  <c r="D37" i="1"/>
  <c r="J37" i="1" s="1"/>
  <c r="F33" i="1"/>
  <c r="F32" i="1" s="1"/>
  <c r="L32" i="1" s="1"/>
  <c r="R32" i="1" s="1"/>
  <c r="W49" i="1" s="1"/>
  <c r="E33" i="1"/>
  <c r="C33" i="1"/>
  <c r="C32" i="1" s="1"/>
  <c r="I32" i="1" s="1"/>
  <c r="O32" i="1" s="1"/>
  <c r="X49" i="1" s="1"/>
  <c r="D32" i="1"/>
  <c r="J32" i="1" s="1"/>
  <c r="P32" i="1" s="1"/>
  <c r="U49" i="1" s="1"/>
  <c r="F28" i="1"/>
  <c r="F27" i="1" s="1"/>
  <c r="L27" i="1" s="1"/>
  <c r="R27" i="1" s="1"/>
  <c r="W40" i="1" s="1"/>
  <c r="E28" i="1"/>
  <c r="C28" i="1"/>
  <c r="C27" i="1" s="1"/>
  <c r="I27" i="1" s="1"/>
  <c r="O27" i="1" s="1"/>
  <c r="X40" i="1" s="1"/>
  <c r="D27" i="1"/>
  <c r="J27" i="1" s="1"/>
  <c r="P27" i="1" s="1"/>
  <c r="U40" i="1" s="1"/>
  <c r="F23" i="1"/>
  <c r="F22" i="1" s="1"/>
  <c r="L22" i="1" s="1"/>
  <c r="E23" i="1"/>
  <c r="C23" i="1"/>
  <c r="C22" i="1" s="1"/>
  <c r="I22" i="1" s="1"/>
  <c r="D22" i="1"/>
  <c r="J22" i="1" s="1"/>
  <c r="F18" i="1"/>
  <c r="F17" i="1" s="1"/>
  <c r="L17" i="1" s="1"/>
  <c r="R17" i="1" s="1"/>
  <c r="W22" i="1" s="1"/>
  <c r="E18" i="1"/>
  <c r="E17" i="1" s="1"/>
  <c r="K17" i="1" s="1"/>
  <c r="Q17" i="1" s="1"/>
  <c r="V22" i="1" s="1"/>
  <c r="C18" i="1"/>
  <c r="C17" i="1" s="1"/>
  <c r="I17" i="1" s="1"/>
  <c r="O17" i="1" s="1"/>
  <c r="X22" i="1" s="1"/>
  <c r="D17" i="1"/>
  <c r="J17" i="1" s="1"/>
  <c r="P17" i="1" s="1"/>
  <c r="U22" i="1" s="1"/>
  <c r="F13" i="1"/>
  <c r="F12" i="1" s="1"/>
  <c r="L12" i="1" s="1"/>
  <c r="R12" i="1" s="1"/>
  <c r="E13" i="1"/>
  <c r="K13" i="1" s="1"/>
  <c r="Q13" i="1" s="1"/>
  <c r="C13" i="1"/>
  <c r="C12" i="1" s="1"/>
  <c r="I12" i="1" s="1"/>
  <c r="D12" i="1"/>
  <c r="J12" i="1" s="1"/>
  <c r="P12" i="1" s="1"/>
  <c r="L28" i="1" l="1"/>
  <c r="R28" i="1" s="1"/>
  <c r="W42" i="1" s="1"/>
  <c r="W41" i="1" s="1"/>
  <c r="P23" i="1"/>
  <c r="U33" i="1" s="1"/>
  <c r="P53" i="1"/>
  <c r="U89" i="1" s="1"/>
  <c r="L33" i="1"/>
  <c r="R33" i="1" s="1"/>
  <c r="W51" i="1" s="1"/>
  <c r="W50" i="1" s="1"/>
  <c r="L43" i="1"/>
  <c r="R43" i="1" s="1"/>
  <c r="U41" i="1"/>
  <c r="P22" i="1"/>
  <c r="U31" i="1" s="1"/>
  <c r="P52" i="1"/>
  <c r="R22" i="1"/>
  <c r="W31" i="1" s="1"/>
  <c r="R52" i="1"/>
  <c r="I13" i="1"/>
  <c r="O13" i="1" s="1"/>
  <c r="O38" i="1" s="1"/>
  <c r="O48" i="1" s="1"/>
  <c r="X79" i="1" s="1"/>
  <c r="O12" i="1"/>
  <c r="O37" i="1" s="1"/>
  <c r="L13" i="1"/>
  <c r="R13" i="1" s="1"/>
  <c r="R38" i="1" s="1"/>
  <c r="R48" i="1" s="1"/>
  <c r="I18" i="1"/>
  <c r="O18" i="1" s="1"/>
  <c r="X24" i="1" s="1"/>
  <c r="X23" i="1" s="1"/>
  <c r="L18" i="1"/>
  <c r="R18" i="1" s="1"/>
  <c r="W24" i="1" s="1"/>
  <c r="W23" i="1" s="1"/>
  <c r="I23" i="1"/>
  <c r="U23" i="1"/>
  <c r="K18" i="1"/>
  <c r="Q18" i="1" s="1"/>
  <c r="V24" i="1" s="1"/>
  <c r="V23" i="1" s="1"/>
  <c r="L38" i="1"/>
  <c r="L48" i="1"/>
  <c r="R37" i="1"/>
  <c r="R47" i="1" s="1"/>
  <c r="W87" i="1" s="1"/>
  <c r="W12" i="1"/>
  <c r="Q38" i="1"/>
  <c r="Q48" i="1" s="1"/>
  <c r="V89" i="1" s="1"/>
  <c r="V14" i="1"/>
  <c r="P37" i="1"/>
  <c r="U12" i="1"/>
  <c r="C42" i="1"/>
  <c r="I42" i="1" s="1"/>
  <c r="O42" i="1" s="1"/>
  <c r="I43" i="1"/>
  <c r="O43" i="1" s="1"/>
  <c r="C47" i="1"/>
  <c r="I47" i="1" s="1"/>
  <c r="I48" i="1"/>
  <c r="E22" i="1"/>
  <c r="K22" i="1" s="1"/>
  <c r="K23" i="1"/>
  <c r="E27" i="1"/>
  <c r="K27" i="1" s="1"/>
  <c r="Q27" i="1" s="1"/>
  <c r="V40" i="1" s="1"/>
  <c r="K28" i="1"/>
  <c r="Q28" i="1" s="1"/>
  <c r="V42" i="1" s="1"/>
  <c r="E32" i="1"/>
  <c r="K32" i="1" s="1"/>
  <c r="Q32" i="1" s="1"/>
  <c r="V49" i="1" s="1"/>
  <c r="K33" i="1"/>
  <c r="Q33" i="1" s="1"/>
  <c r="V51" i="1" s="1"/>
  <c r="E37" i="1"/>
  <c r="K37" i="1" s="1"/>
  <c r="K38" i="1"/>
  <c r="E42" i="1"/>
  <c r="K42" i="1" s="1"/>
  <c r="Q42" i="1" s="1"/>
  <c r="K43" i="1"/>
  <c r="Q43" i="1" s="1"/>
  <c r="Q53" i="1" s="1"/>
  <c r="E47" i="1"/>
  <c r="K47" i="1" s="1"/>
  <c r="K48" i="1"/>
  <c r="L23" i="1"/>
  <c r="I28" i="1"/>
  <c r="O28" i="1" s="1"/>
  <c r="X42" i="1" s="1"/>
  <c r="X41" i="1" s="1"/>
  <c r="E12" i="1"/>
  <c r="K12" i="1" s="1"/>
  <c r="Q12" i="1" s="1"/>
  <c r="Q37" i="1" s="1"/>
  <c r="Q47" i="1" s="1"/>
  <c r="U50" i="1"/>
  <c r="I33" i="1"/>
  <c r="O33" i="1" s="1"/>
  <c r="X51" i="1" s="1"/>
  <c r="X50" i="1" s="1"/>
  <c r="C37" i="1"/>
  <c r="I37" i="1" s="1"/>
  <c r="I38" i="1"/>
  <c r="I53" i="1"/>
  <c r="I52" i="1" s="1"/>
  <c r="C52" i="1"/>
  <c r="K53" i="1"/>
  <c r="K52" i="1" s="1"/>
  <c r="R23" i="1"/>
  <c r="W33" i="1" s="1"/>
  <c r="W32" i="1" s="1"/>
  <c r="U60" i="1"/>
  <c r="U79" i="1"/>
  <c r="U68" i="1"/>
  <c r="U14" i="1"/>
  <c r="U70" i="1"/>
  <c r="W68" i="1"/>
  <c r="X60" i="1" l="1"/>
  <c r="X14" i="1"/>
  <c r="O22" i="1"/>
  <c r="X31" i="1" s="1"/>
  <c r="O52" i="1"/>
  <c r="W70" i="1"/>
  <c r="W69" i="1" s="1"/>
  <c r="R53" i="1"/>
  <c r="X89" i="1"/>
  <c r="X12" i="1"/>
  <c r="U32" i="1"/>
  <c r="Q22" i="1"/>
  <c r="V31" i="1" s="1"/>
  <c r="Q52" i="1"/>
  <c r="V87" i="1" s="1"/>
  <c r="V88" i="1" s="1"/>
  <c r="O23" i="1"/>
  <c r="X33" i="1" s="1"/>
  <c r="O53" i="1"/>
  <c r="W89" i="1"/>
  <c r="W88" i="1" s="1"/>
  <c r="W58" i="1"/>
  <c r="O47" i="1"/>
  <c r="X58" i="1"/>
  <c r="X59" i="1" s="1"/>
  <c r="W14" i="1"/>
  <c r="W13" i="1" s="1"/>
  <c r="W77" i="1"/>
  <c r="V60" i="1"/>
  <c r="X70" i="1"/>
  <c r="V58" i="1"/>
  <c r="W79" i="1"/>
  <c r="X68" i="1"/>
  <c r="V79" i="1"/>
  <c r="W60" i="1"/>
  <c r="Q23" i="1"/>
  <c r="V33" i="1" s="1"/>
  <c r="V70" i="1"/>
  <c r="V77" i="1"/>
  <c r="V12" i="1"/>
  <c r="V13" i="1" s="1"/>
  <c r="U13" i="1"/>
  <c r="V68" i="1"/>
  <c r="U69" i="1"/>
  <c r="V41" i="1"/>
  <c r="P47" i="1"/>
  <c r="U58" i="1"/>
  <c r="U59" i="1" s="1"/>
  <c r="V50" i="1"/>
  <c r="X32" i="1" l="1"/>
  <c r="X13" i="1"/>
  <c r="V32" i="1"/>
  <c r="W59" i="1"/>
  <c r="X87" i="1"/>
  <c r="X88" i="1" s="1"/>
  <c r="X77" i="1"/>
  <c r="X78" i="1" s="1"/>
  <c r="X69" i="1"/>
  <c r="W78" i="1"/>
  <c r="V59" i="1"/>
  <c r="V78" i="1"/>
  <c r="U87" i="1"/>
  <c r="U88" i="1" s="1"/>
  <c r="U77" i="1"/>
  <c r="U78" i="1" s="1"/>
  <c r="V69" i="1"/>
</calcChain>
</file>

<file path=xl/sharedStrings.xml><?xml version="1.0" encoding="utf-8"?>
<sst xmlns="http://schemas.openxmlformats.org/spreadsheetml/2006/main" count="416" uniqueCount="38">
  <si>
    <t>SENCILLA</t>
  </si>
  <si>
    <t>DOBLE</t>
  </si>
  <si>
    <t>TRIPLE</t>
  </si>
  <si>
    <t>NIÑOS</t>
  </si>
  <si>
    <t>3 Noches</t>
  </si>
  <si>
    <t>Noche adicional</t>
  </si>
  <si>
    <t>(precio por persona según su acomodación)</t>
  </si>
  <si>
    <t>ENE 1 - 20</t>
  </si>
  <si>
    <t>DIC 1 - 23</t>
  </si>
  <si>
    <t>MAR 1 - 26</t>
  </si>
  <si>
    <t>ABR 5 - 30</t>
  </si>
  <si>
    <t>ENE 21 - FEB 28</t>
  </si>
  <si>
    <t>MAY 1 - JUN 21</t>
  </si>
  <si>
    <t>JUN 22 - AGO 16</t>
  </si>
  <si>
    <t>AGO 16 - OCT 21</t>
  </si>
  <si>
    <t>NOV 1 - DIC 23</t>
  </si>
  <si>
    <t>HOTEL TRANSFER Y TOUR EN PESOS</t>
  </si>
  <si>
    <t>HOTEL TRANSFER Y TOUR USD</t>
  </si>
  <si>
    <t>SOLO HOTEL USD</t>
  </si>
  <si>
    <t>TRM</t>
  </si>
  <si>
    <t>TIQUETE</t>
  </si>
  <si>
    <t>4 Noches</t>
  </si>
  <si>
    <t>PAQUETE COMPLETO RIU VUELO PESOS</t>
  </si>
  <si>
    <t>DICIEMBRE 1 AL 23 (2020)</t>
  </si>
  <si>
    <t>ENERO 1 AL 20 (2021)</t>
  </si>
  <si>
    <t>MARZO 1 AL 26 (2021)</t>
  </si>
  <si>
    <t>ENERO 21 A FEBRERO 28 (2021)</t>
  </si>
  <si>
    <t>ABRIL 5 AL 30  (2021)</t>
  </si>
  <si>
    <t>MAYO 1 A JUNIO 21 (2021)</t>
  </si>
  <si>
    <t>JUNIO 22 A AGOSTO 16 (2021)</t>
  </si>
  <si>
    <t>AGOSTO 16 A OCTUBRE 21 (2021)</t>
  </si>
  <si>
    <t>NOVIEMBRE 1 A DICIEMBRE 23 (2021)</t>
  </si>
  <si>
    <t>Vigencia</t>
  </si>
  <si>
    <t>Valor mínimo para reservar todos los cupos</t>
  </si>
  <si>
    <t>Pasajeros</t>
  </si>
  <si>
    <t>AJUSTADA AL PUNTO 8</t>
  </si>
  <si>
    <t>Noches</t>
  </si>
  <si>
    <t>cotizador exacto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</si>
</sst>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\ * #,##0.00_);_(&quot;$&quot;\ * \(#,##0.00\);_(&quot;$&quot;\ * &quot;-&quot;??_);_(@_)"/>
    <numFmt numFmtId="164" formatCode="&quot;$&quot;\ #,##0"/>
    <numFmt numFmtId="165" formatCode="_(&quot;$&quot;\ * #,##0_);_(&quot;$&quot;\ * \(#,##0\);_(&quot;$&quot;\ * &quot;-&quot;??_);_(@_)"/>
    <numFmt numFmtId="166" formatCode="[$-F800]dddd\,\ mmmm\ dd\,\ 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 Rounded MT Bold"/>
      <family val="2"/>
    </font>
    <font>
      <sz val="11"/>
      <color theme="0"/>
      <name val="Arial Rounded MT Bold"/>
      <family val="2"/>
    </font>
    <font>
      <b/>
      <sz val="11"/>
      <color theme="1"/>
      <name val="Arial Rounded MT Bold"/>
      <family val="2"/>
    </font>
    <font>
      <i/>
      <sz val="11"/>
      <color theme="0"/>
      <name val="Arial"/>
      <family val="2"/>
    </font>
    <font>
      <i/>
      <sz val="11"/>
      <color theme="1"/>
      <name val="Arial"/>
      <family val="2"/>
    </font>
    <font>
      <sz val="8"/>
      <color theme="0"/>
      <name val="Arial Rounded MT Bold"/>
      <family val="2"/>
    </font>
    <font>
      <sz val="8"/>
      <color theme="0"/>
      <name val="Calibri"/>
      <family val="2"/>
      <scheme val="minor"/>
    </font>
    <font>
      <i/>
      <sz val="10"/>
      <color theme="0"/>
      <name val="Arial"/>
      <family val="2"/>
    </font>
    <font>
      <sz val="10"/>
      <color theme="0"/>
      <name val="Arial Rounded MT Bold"/>
      <family val="2"/>
    </font>
    <font>
      <b/>
      <sz val="10"/>
      <color theme="0"/>
      <name val="Arial"/>
      <family val="2"/>
    </font>
    <font>
      <sz val="14"/>
      <color theme="0"/>
      <name val="Arial Rounded MT Bold"/>
      <family val="2"/>
    </font>
    <font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 Rounded MT Bold"/>
      <family val="2"/>
    </font>
    <font>
      <b/>
      <sz val="16"/>
      <name val="Arial Rounded MT Bold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" fontId="0" fillId="4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" fontId="0" fillId="5" borderId="1" xfId="0" applyNumberForma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" fontId="0" fillId="6" borderId="1" xfId="0" applyNumberForma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164" fontId="6" fillId="10" borderId="0" xfId="1" applyNumberFormat="1" applyFont="1" applyFill="1" applyBorder="1" applyAlignment="1">
      <alignment horizontal="center" vertical="center"/>
    </xf>
    <xf numFmtId="164" fontId="6" fillId="10" borderId="0" xfId="0" applyNumberFormat="1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 vertical="center"/>
    </xf>
    <xf numFmtId="0" fontId="0" fillId="10" borderId="0" xfId="0" applyFill="1"/>
    <xf numFmtId="0" fontId="0" fillId="10" borderId="0" xfId="0" applyFill="1" applyBorder="1"/>
    <xf numFmtId="0" fontId="0" fillId="10" borderId="0" xfId="0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164" fontId="0" fillId="10" borderId="1" xfId="1" applyNumberFormat="1" applyFont="1" applyFill="1" applyBorder="1" applyAlignment="1">
      <alignment horizontal="center" vertical="center"/>
    </xf>
    <xf numFmtId="164" fontId="0" fillId="10" borderId="0" xfId="0" applyNumberForma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14" fillId="12" borderId="0" xfId="0" applyNumberFormat="1" applyFont="1" applyFill="1" applyBorder="1" applyAlignment="1">
      <alignment horizontal="center" vertical="center"/>
    </xf>
    <xf numFmtId="0" fontId="15" fillId="12" borderId="0" xfId="0" applyFont="1" applyFill="1" applyBorder="1" applyAlignment="1">
      <alignment horizontal="center" vertical="center"/>
    </xf>
    <xf numFmtId="0" fontId="16" fillId="12" borderId="0" xfId="0" applyFont="1" applyFill="1" applyBorder="1" applyAlignment="1">
      <alignment horizontal="center" vertical="center"/>
    </xf>
    <xf numFmtId="165" fontId="8" fillId="12" borderId="0" xfId="0" applyNumberFormat="1" applyFont="1" applyFill="1" applyBorder="1" applyAlignment="1">
      <alignment horizontal="center" vertical="center"/>
    </xf>
    <xf numFmtId="0" fontId="16" fillId="11" borderId="0" xfId="0" applyFont="1" applyFill="1" applyBorder="1" applyAlignment="1">
      <alignment horizontal="center" vertical="center"/>
    </xf>
    <xf numFmtId="164" fontId="14" fillId="11" borderId="0" xfId="0" applyNumberFormat="1" applyFont="1" applyFill="1" applyBorder="1" applyAlignment="1">
      <alignment horizontal="center" vertical="center"/>
    </xf>
    <xf numFmtId="0" fontId="15" fillId="11" borderId="0" xfId="0" applyFont="1" applyFill="1" applyBorder="1" applyAlignment="1">
      <alignment horizontal="center" vertical="center"/>
    </xf>
    <xf numFmtId="165" fontId="8" fillId="11" borderId="0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0" fillId="9" borderId="0" xfId="0" applyFill="1" applyBorder="1"/>
    <xf numFmtId="164" fontId="6" fillId="10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0" fontId="0" fillId="3" borderId="0" xfId="0" applyFill="1" applyBorder="1"/>
    <xf numFmtId="165" fontId="20" fillId="10" borderId="0" xfId="1" applyNumberFormat="1" applyFont="1" applyFill="1" applyBorder="1" applyAlignment="1">
      <alignment horizontal="center" vertical="center"/>
    </xf>
    <xf numFmtId="164" fontId="20" fillId="10" borderId="0" xfId="1" applyNumberFormat="1" applyFont="1" applyFill="1" applyBorder="1" applyAlignment="1">
      <alignment horizontal="center" vertical="center"/>
    </xf>
    <xf numFmtId="0" fontId="17" fillId="7" borderId="0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9" fillId="9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10" fillId="12" borderId="0" xfId="0" applyFont="1" applyFill="1" applyBorder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8" fillId="11" borderId="0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10" fillId="11" borderId="0" xfId="0" applyFont="1" applyFill="1" applyBorder="1" applyAlignment="1">
      <alignment horizontal="center" vertical="center"/>
    </xf>
    <xf numFmtId="0" fontId="11" fillId="11" borderId="0" xfId="0" applyFont="1" applyFill="1" applyAlignment="1">
      <alignment horizontal="center" vertical="center"/>
    </xf>
    <xf numFmtId="0" fontId="3" fillId="11" borderId="0" xfId="0" applyFont="1" applyFill="1" applyBorder="1" applyAlignment="1">
      <alignment horizontal="center" vertical="center"/>
    </xf>
    <xf numFmtId="166" fontId="12" fillId="12" borderId="0" xfId="0" applyNumberFormat="1" applyFont="1" applyFill="1" applyBorder="1" applyAlignment="1">
      <alignment horizontal="center" vertical="center"/>
    </xf>
    <xf numFmtId="166" fontId="13" fillId="12" borderId="0" xfId="0" applyNumberFormat="1" applyFont="1" applyFill="1" applyAlignment="1">
      <alignment horizontal="center" vertical="center"/>
    </xf>
    <xf numFmtId="0" fontId="3" fillId="12" borderId="0" xfId="0" applyFont="1" applyFill="1" applyBorder="1" applyAlignment="1">
      <alignment horizontal="center" vertical="center"/>
    </xf>
    <xf numFmtId="166" fontId="12" fillId="11" borderId="0" xfId="0" applyNumberFormat="1" applyFont="1" applyFill="1" applyBorder="1" applyAlignment="1">
      <alignment horizontal="center" vertical="center"/>
    </xf>
    <xf numFmtId="166" fontId="13" fillId="11" borderId="0" xfId="0" applyNumberFormat="1" applyFont="1" applyFill="1" applyAlignment="1">
      <alignment horizontal="center" vertical="center"/>
    </xf>
    <xf numFmtId="0" fontId="11" fillId="11" borderId="0" xfId="0" applyFont="1" applyFill="1" applyBorder="1" applyAlignment="1">
      <alignment horizontal="center" vertical="center"/>
    </xf>
    <xf numFmtId="164" fontId="6" fillId="1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13" fillId="11" borderId="0" xfId="0" applyNumberFormat="1" applyFont="1" applyFill="1" applyBorder="1" applyAlignment="1">
      <alignment horizontal="center" vertical="center"/>
    </xf>
    <xf numFmtId="0" fontId="11" fillId="12" borderId="0" xfId="0" applyFont="1" applyFill="1" applyBorder="1" applyAlignment="1">
      <alignment horizontal="center" vertical="center"/>
    </xf>
    <xf numFmtId="0" fontId="0" fillId="12" borderId="0" xfId="0" applyFill="1" applyBorder="1" applyAlignment="1">
      <alignment horizontal="center" vertical="center"/>
    </xf>
    <xf numFmtId="0" fontId="19" fillId="7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4"/>
  <sheetViews>
    <sheetView tabSelected="1" topLeftCell="S1" zoomScale="115" zoomScaleNormal="115" workbookViewId="0">
      <selection activeCell="Y4" sqref="Y4"/>
    </sheetView>
  </sheetViews>
  <sheetFormatPr baseColWidth="10" defaultRowHeight="15" x14ac:dyDescent="0.25"/>
  <cols>
    <col min="2" max="2" width="15.140625" bestFit="1" customWidth="1"/>
    <col min="8" max="8" width="15.28515625" bestFit="1" customWidth="1"/>
    <col min="9" max="9" width="13.85546875" customWidth="1"/>
    <col min="10" max="10" width="7.85546875" customWidth="1"/>
    <col min="11" max="11" width="9.7109375" customWidth="1"/>
    <col min="12" max="12" width="11.7109375" customWidth="1"/>
    <col min="13" max="13" width="9.42578125" bestFit="1" customWidth="1"/>
    <col min="14" max="14" width="15.28515625" style="1" bestFit="1" customWidth="1"/>
    <col min="15" max="15" width="15.7109375" style="30" bestFit="1" customWidth="1"/>
    <col min="16" max="16" width="15.5703125" style="45" bestFit="1" customWidth="1"/>
    <col min="17" max="18" width="14" style="45" bestFit="1" customWidth="1"/>
    <col min="19" max="19" width="11.42578125" style="42"/>
    <col min="20" max="20" width="20.28515625" style="35" bestFit="1" customWidth="1"/>
    <col min="21" max="23" width="12" style="35" bestFit="1" customWidth="1"/>
    <col min="24" max="24" width="15" style="35" bestFit="1" customWidth="1"/>
    <col min="25" max="25" width="11.42578125" style="42"/>
    <col min="26" max="26" width="15.42578125" style="42" customWidth="1"/>
    <col min="27" max="29" width="12" style="42" bestFit="1" customWidth="1"/>
    <col min="30" max="30" width="15" style="42" bestFit="1" customWidth="1"/>
    <col min="31" max="32" width="11.42578125" style="42"/>
  </cols>
  <sheetData>
    <row r="1" spans="1:30" s="42" customFormat="1" x14ac:dyDescent="0.25">
      <c r="N1" s="44"/>
      <c r="O1" s="45"/>
      <c r="P1" s="45"/>
      <c r="Q1" s="45"/>
      <c r="R1" s="45"/>
      <c r="T1" s="69" t="s">
        <v>35</v>
      </c>
      <c r="U1" s="70"/>
      <c r="V1" s="70"/>
      <c r="W1" s="70"/>
      <c r="X1" s="70"/>
    </row>
    <row r="2" spans="1:30" s="42" customFormat="1" x14ac:dyDescent="0.25">
      <c r="N2" s="44"/>
      <c r="O2" s="45"/>
      <c r="P2" s="45"/>
      <c r="Q2" s="45"/>
      <c r="R2" s="45"/>
      <c r="T2" s="70"/>
      <c r="U2" s="70"/>
      <c r="V2" s="70"/>
      <c r="W2" s="70"/>
      <c r="X2" s="70"/>
      <c r="Z2" s="127" t="s">
        <v>37</v>
      </c>
      <c r="AA2" s="127"/>
      <c r="AB2" s="127"/>
      <c r="AC2" s="127"/>
      <c r="AD2" s="127"/>
    </row>
    <row r="3" spans="1:30" s="42" customFormat="1" x14ac:dyDescent="0.25">
      <c r="N3" s="44"/>
      <c r="O3" s="45"/>
      <c r="P3" s="45"/>
      <c r="Q3" s="45"/>
      <c r="R3" s="45"/>
      <c r="T3" s="37" t="s">
        <v>19</v>
      </c>
      <c r="U3" s="68">
        <v>3600</v>
      </c>
      <c r="V3" s="37"/>
      <c r="W3" s="37" t="s">
        <v>36</v>
      </c>
      <c r="X3" s="41">
        <v>10</v>
      </c>
      <c r="Z3" s="127"/>
      <c r="AA3" s="127"/>
      <c r="AB3" s="127"/>
      <c r="AC3" s="127"/>
      <c r="AD3" s="127"/>
    </row>
    <row r="4" spans="1:30" x14ac:dyDescent="0.25">
      <c r="N4" s="44"/>
      <c r="O4" s="45"/>
      <c r="T4" s="37" t="s">
        <v>34</v>
      </c>
      <c r="U4" s="35">
        <v>4</v>
      </c>
      <c r="V4" s="37"/>
      <c r="W4" s="37" t="s">
        <v>20</v>
      </c>
      <c r="X4" s="67">
        <v>1000000</v>
      </c>
      <c r="Z4" s="127"/>
      <c r="AA4" s="127"/>
      <c r="AB4" s="127"/>
      <c r="AC4" s="127"/>
      <c r="AD4" s="127"/>
    </row>
    <row r="5" spans="1:30" x14ac:dyDescent="0.25">
      <c r="N5" s="44"/>
      <c r="O5" s="45"/>
      <c r="T5" s="104" t="s">
        <v>22</v>
      </c>
      <c r="U5" s="104"/>
      <c r="V5" s="104"/>
      <c r="W5" s="104"/>
      <c r="X5" s="104"/>
      <c r="Z5" s="127"/>
      <c r="AA5" s="127"/>
      <c r="AB5" s="127"/>
      <c r="AC5" s="127"/>
      <c r="AD5" s="127"/>
    </row>
    <row r="6" spans="1:30" x14ac:dyDescent="0.25">
      <c r="N6" s="44"/>
      <c r="O6" s="45"/>
      <c r="T6" s="104"/>
      <c r="U6" s="104"/>
      <c r="V6" s="104"/>
      <c r="W6" s="104"/>
      <c r="X6" s="104"/>
      <c r="Z6" s="127"/>
      <c r="AA6" s="127"/>
      <c r="AB6" s="127"/>
      <c r="AC6" s="127"/>
      <c r="AD6" s="127"/>
    </row>
    <row r="7" spans="1:30" x14ac:dyDescent="0.25">
      <c r="B7" s="103" t="s">
        <v>18</v>
      </c>
      <c r="C7" s="103"/>
      <c r="D7" s="103"/>
      <c r="E7" s="103"/>
      <c r="F7" s="103"/>
      <c r="H7" s="103" t="s">
        <v>17</v>
      </c>
      <c r="I7" s="103"/>
      <c r="J7" s="103"/>
      <c r="K7" s="103"/>
      <c r="L7" s="103"/>
      <c r="N7" s="103" t="s">
        <v>16</v>
      </c>
      <c r="O7" s="103"/>
      <c r="P7" s="103"/>
      <c r="Q7" s="103"/>
      <c r="R7" s="103"/>
      <c r="T7" s="41"/>
      <c r="U7" s="41"/>
      <c r="V7" s="41"/>
      <c r="W7" s="41"/>
      <c r="X7" s="41"/>
    </row>
    <row r="8" spans="1:30" ht="15" customHeight="1" x14ac:dyDescent="0.25">
      <c r="B8" s="103"/>
      <c r="C8" s="103"/>
      <c r="D8" s="103"/>
      <c r="E8" s="103"/>
      <c r="F8" s="103"/>
      <c r="H8" s="103"/>
      <c r="I8" s="103"/>
      <c r="J8" s="103"/>
      <c r="K8" s="103"/>
      <c r="L8" s="103"/>
      <c r="N8" s="103"/>
      <c r="O8" s="103"/>
      <c r="P8" s="103"/>
      <c r="Q8" s="103"/>
      <c r="R8" s="103"/>
      <c r="T8" s="41"/>
      <c r="U8" s="41"/>
      <c r="V8" s="41"/>
      <c r="W8" s="41"/>
      <c r="X8" s="41"/>
    </row>
    <row r="9" spans="1:30" x14ac:dyDescent="0.25">
      <c r="T9" s="111" t="s">
        <v>23</v>
      </c>
      <c r="U9" s="115"/>
      <c r="V9" s="115"/>
      <c r="W9" s="115"/>
      <c r="X9" s="115"/>
      <c r="Z9" s="111" t="s">
        <v>23</v>
      </c>
      <c r="AA9" s="112"/>
      <c r="AB9" s="112"/>
      <c r="AC9" s="112"/>
      <c r="AD9" s="112"/>
    </row>
    <row r="10" spans="1:30" x14ac:dyDescent="0.25">
      <c r="B10" s="2" t="s">
        <v>8</v>
      </c>
      <c r="C10" s="72" t="s">
        <v>6</v>
      </c>
      <c r="D10" s="72"/>
      <c r="E10" s="72"/>
      <c r="F10" s="72"/>
      <c r="H10" s="10" t="s">
        <v>8</v>
      </c>
      <c r="I10" s="73" t="s">
        <v>6</v>
      </c>
      <c r="J10" s="74"/>
      <c r="K10" s="74"/>
      <c r="L10" s="75"/>
      <c r="N10" s="2" t="s">
        <v>8</v>
      </c>
      <c r="O10" s="91" t="s">
        <v>6</v>
      </c>
      <c r="P10" s="92"/>
      <c r="Q10" s="92"/>
      <c r="R10" s="93"/>
      <c r="T10" s="113" t="s">
        <v>6</v>
      </c>
      <c r="U10" s="121"/>
      <c r="V10" s="121"/>
      <c r="W10" s="121"/>
      <c r="X10" s="121"/>
      <c r="Z10" s="113" t="s">
        <v>6</v>
      </c>
      <c r="AA10" s="121"/>
      <c r="AB10" s="121"/>
      <c r="AC10" s="121"/>
      <c r="AD10" s="121"/>
    </row>
    <row r="11" spans="1:30" x14ac:dyDescent="0.25">
      <c r="B11" s="71" t="s">
        <v>4</v>
      </c>
      <c r="C11" s="2" t="s">
        <v>0</v>
      </c>
      <c r="D11" s="2" t="s">
        <v>1</v>
      </c>
      <c r="E11" s="2" t="s">
        <v>2</v>
      </c>
      <c r="F11" s="2" t="s">
        <v>3</v>
      </c>
      <c r="H11" s="76" t="s">
        <v>4</v>
      </c>
      <c r="I11" s="10" t="s">
        <v>0</v>
      </c>
      <c r="J11" s="10" t="s">
        <v>1</v>
      </c>
      <c r="K11" s="10" t="s">
        <v>2</v>
      </c>
      <c r="L11" s="10" t="s">
        <v>3</v>
      </c>
      <c r="N11" s="94" t="s">
        <v>4</v>
      </c>
      <c r="O11" s="31" t="s">
        <v>0</v>
      </c>
      <c r="P11" s="46" t="s">
        <v>1</v>
      </c>
      <c r="Q11" s="46" t="s">
        <v>2</v>
      </c>
      <c r="R11" s="46" t="s">
        <v>3</v>
      </c>
      <c r="T11" s="63"/>
      <c r="U11" s="61" t="s">
        <v>1</v>
      </c>
      <c r="V11" s="61" t="s">
        <v>2</v>
      </c>
      <c r="W11" s="61" t="s">
        <v>3</v>
      </c>
      <c r="X11" s="61" t="s">
        <v>0</v>
      </c>
      <c r="Z11" s="63"/>
      <c r="AA11" s="60" t="s">
        <v>1</v>
      </c>
      <c r="AB11" s="60" t="s">
        <v>2</v>
      </c>
      <c r="AC11" s="60" t="s">
        <v>3</v>
      </c>
      <c r="AD11" s="60" t="s">
        <v>0</v>
      </c>
    </row>
    <row r="12" spans="1:30" x14ac:dyDescent="0.25">
      <c r="B12" s="71"/>
      <c r="C12" s="8">
        <f>C13*3</f>
        <v>348</v>
      </c>
      <c r="D12" s="4">
        <f>D13*3</f>
        <v>240</v>
      </c>
      <c r="E12" s="8">
        <f>E13*3</f>
        <v>204</v>
      </c>
      <c r="F12" s="8">
        <f>F13*3</f>
        <v>120</v>
      </c>
      <c r="H12" s="77"/>
      <c r="I12" s="11">
        <f>C12+70</f>
        <v>418</v>
      </c>
      <c r="J12" s="11">
        <f t="shared" ref="J12:L12" si="0">D12+70</f>
        <v>310</v>
      </c>
      <c r="K12" s="11">
        <f t="shared" si="0"/>
        <v>274</v>
      </c>
      <c r="L12" s="11">
        <f t="shared" si="0"/>
        <v>190</v>
      </c>
      <c r="N12" s="95"/>
      <c r="O12" s="32">
        <f>I12*U3</f>
        <v>1504800</v>
      </c>
      <c r="P12" s="47">
        <f>J12*U3</f>
        <v>1116000</v>
      </c>
      <c r="Q12" s="47">
        <f>K12*U3</f>
        <v>986400</v>
      </c>
      <c r="R12" s="47">
        <f>L12*U3</f>
        <v>684000</v>
      </c>
      <c r="T12" s="61" t="s">
        <v>4</v>
      </c>
      <c r="U12" s="64">
        <f>P12+X4</f>
        <v>2116000</v>
      </c>
      <c r="V12" s="64">
        <f>Q12+X4</f>
        <v>1986400</v>
      </c>
      <c r="W12" s="64">
        <f>R12+X4</f>
        <v>1684000</v>
      </c>
      <c r="X12" s="64">
        <f>O12+X4</f>
        <v>2504800</v>
      </c>
      <c r="Z12" s="60" t="s">
        <v>36</v>
      </c>
      <c r="AA12" s="122">
        <f>(D13*U3*X3)+X4+(70*U3)</f>
        <v>4132000</v>
      </c>
      <c r="AB12" s="122">
        <f>(70*U3)+(E13*U3*X3)+X4</f>
        <v>3700000</v>
      </c>
      <c r="AC12" s="122">
        <f>(70*U3)+(F13*U3*X3)+X4</f>
        <v>2692000</v>
      </c>
      <c r="AD12" s="122">
        <f>(70*U3)+(C13*U3*X3)+X4</f>
        <v>5428000</v>
      </c>
    </row>
    <row r="13" spans="1:30" x14ac:dyDescent="0.25">
      <c r="B13" s="5" t="s">
        <v>5</v>
      </c>
      <c r="C13" s="9">
        <f>D13*1.45</f>
        <v>116</v>
      </c>
      <c r="D13" s="58">
        <v>80</v>
      </c>
      <c r="E13" s="9">
        <f>D13*0.85</f>
        <v>68</v>
      </c>
      <c r="F13" s="9">
        <f>D13*0.5</f>
        <v>40</v>
      </c>
      <c r="H13" s="12" t="s">
        <v>5</v>
      </c>
      <c r="I13" s="13">
        <f>C13</f>
        <v>116</v>
      </c>
      <c r="J13" s="13">
        <f t="shared" ref="J13:L13" si="1">D13</f>
        <v>80</v>
      </c>
      <c r="K13" s="13">
        <f t="shared" si="1"/>
        <v>68</v>
      </c>
      <c r="L13" s="13">
        <f t="shared" si="1"/>
        <v>40</v>
      </c>
      <c r="N13" s="2" t="s">
        <v>5</v>
      </c>
      <c r="O13" s="32">
        <f>I13*U3</f>
        <v>417600</v>
      </c>
      <c r="P13" s="47">
        <f>J13*U3</f>
        <v>288000</v>
      </c>
      <c r="Q13" s="47">
        <f>K13*U3</f>
        <v>244800</v>
      </c>
      <c r="R13" s="47">
        <f>L13*U3</f>
        <v>144000</v>
      </c>
      <c r="T13" s="61" t="s">
        <v>21</v>
      </c>
      <c r="U13" s="40">
        <f>U12+U14</f>
        <v>2404000</v>
      </c>
      <c r="V13" s="40">
        <f t="shared" ref="V13:X13" si="2">V12+V14</f>
        <v>2231200</v>
      </c>
      <c r="W13" s="40">
        <f t="shared" si="2"/>
        <v>1828000</v>
      </c>
      <c r="X13" s="40">
        <f t="shared" si="2"/>
        <v>2922400</v>
      </c>
      <c r="Z13" s="60">
        <f>X3</f>
        <v>10</v>
      </c>
      <c r="AA13" s="123"/>
      <c r="AB13" s="123"/>
      <c r="AC13" s="123"/>
      <c r="AD13" s="123"/>
    </row>
    <row r="14" spans="1:30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N14" s="7"/>
      <c r="O14" s="33"/>
      <c r="P14" s="48"/>
      <c r="Q14" s="48"/>
      <c r="R14" s="48"/>
      <c r="T14" s="61" t="s">
        <v>5</v>
      </c>
      <c r="U14" s="64">
        <f>P13</f>
        <v>288000</v>
      </c>
      <c r="V14" s="64">
        <f>Q13</f>
        <v>244800</v>
      </c>
      <c r="W14" s="64">
        <f>R13</f>
        <v>144000</v>
      </c>
      <c r="X14" s="64">
        <f>O13</f>
        <v>417600</v>
      </c>
      <c r="Z14" s="54" t="s">
        <v>19</v>
      </c>
      <c r="AA14" s="55">
        <f>U3</f>
        <v>3600</v>
      </c>
      <c r="AB14" s="56" t="s">
        <v>32</v>
      </c>
      <c r="AC14" s="119">
        <f ca="1">TODAY()</f>
        <v>44167</v>
      </c>
      <c r="AD14" s="123"/>
    </row>
    <row r="15" spans="1:30" x14ac:dyDescent="0.25">
      <c r="A15" s="6"/>
      <c r="B15" s="2" t="s">
        <v>7</v>
      </c>
      <c r="C15" s="72" t="s">
        <v>6</v>
      </c>
      <c r="D15" s="72"/>
      <c r="E15" s="72"/>
      <c r="F15" s="72"/>
      <c r="G15" s="6"/>
      <c r="H15" s="14" t="s">
        <v>7</v>
      </c>
      <c r="I15" s="78" t="s">
        <v>6</v>
      </c>
      <c r="J15" s="79"/>
      <c r="K15" s="79"/>
      <c r="L15" s="80"/>
      <c r="N15" s="2" t="s">
        <v>7</v>
      </c>
      <c r="O15" s="91" t="s">
        <v>6</v>
      </c>
      <c r="P15" s="92"/>
      <c r="Q15" s="92"/>
      <c r="R15" s="93"/>
      <c r="T15" s="54" t="s">
        <v>19</v>
      </c>
      <c r="U15" s="55">
        <f>U3</f>
        <v>3600</v>
      </c>
      <c r="V15" s="56" t="s">
        <v>32</v>
      </c>
      <c r="W15" s="119">
        <f ca="1">TODAY()</f>
        <v>44167</v>
      </c>
      <c r="X15" s="124"/>
      <c r="Z15" s="111" t="s">
        <v>33</v>
      </c>
      <c r="AA15" s="115"/>
      <c r="AB15" s="115"/>
      <c r="AC15" s="115"/>
      <c r="AD15" s="57">
        <f>U4*X4</f>
        <v>4000000</v>
      </c>
    </row>
    <row r="16" spans="1:30" x14ac:dyDescent="0.25">
      <c r="A16" s="6"/>
      <c r="B16" s="71" t="s">
        <v>4</v>
      </c>
      <c r="C16" s="2" t="s">
        <v>0</v>
      </c>
      <c r="D16" s="2" t="s">
        <v>1</v>
      </c>
      <c r="E16" s="2" t="s">
        <v>2</v>
      </c>
      <c r="F16" s="2" t="s">
        <v>3</v>
      </c>
      <c r="G16" s="6"/>
      <c r="H16" s="81" t="s">
        <v>4</v>
      </c>
      <c r="I16" s="14" t="s">
        <v>0</v>
      </c>
      <c r="J16" s="14" t="s">
        <v>1</v>
      </c>
      <c r="K16" s="14" t="s">
        <v>2</v>
      </c>
      <c r="L16" s="14" t="s">
        <v>3</v>
      </c>
      <c r="N16" s="94" t="s">
        <v>4</v>
      </c>
      <c r="O16" s="31" t="s">
        <v>0</v>
      </c>
      <c r="P16" s="46" t="s">
        <v>1</v>
      </c>
      <c r="Q16" s="46" t="s">
        <v>2</v>
      </c>
      <c r="R16" s="46" t="s">
        <v>3</v>
      </c>
      <c r="T16" s="111" t="s">
        <v>33</v>
      </c>
      <c r="U16" s="115"/>
      <c r="V16" s="115"/>
      <c r="W16" s="115"/>
      <c r="X16" s="57">
        <f>U4*X4</f>
        <v>4000000</v>
      </c>
    </row>
    <row r="17" spans="1:31" x14ac:dyDescent="0.25">
      <c r="A17" s="6"/>
      <c r="B17" s="71"/>
      <c r="C17" s="8">
        <f>C18*3</f>
        <v>362.13749999999999</v>
      </c>
      <c r="D17" s="4">
        <f>D18*3</f>
        <v>249.75</v>
      </c>
      <c r="E17" s="8">
        <f>E18*3</f>
        <v>212.28750000000002</v>
      </c>
      <c r="F17" s="4">
        <f>F18*3</f>
        <v>124.875</v>
      </c>
      <c r="G17" s="6"/>
      <c r="H17" s="82"/>
      <c r="I17" s="15">
        <f>C17+70</f>
        <v>432.13749999999999</v>
      </c>
      <c r="J17" s="15">
        <f t="shared" ref="J17:L17" si="3">D17+70</f>
        <v>319.75</v>
      </c>
      <c r="K17" s="15">
        <f t="shared" si="3"/>
        <v>282.28750000000002</v>
      </c>
      <c r="L17" s="15">
        <f t="shared" si="3"/>
        <v>194.875</v>
      </c>
      <c r="N17" s="95"/>
      <c r="O17" s="34">
        <f>I17*U3</f>
        <v>1555695</v>
      </c>
      <c r="P17" s="49">
        <f>J17*U3</f>
        <v>1151100</v>
      </c>
      <c r="Q17" s="49">
        <f>K17*U3</f>
        <v>1016235.0000000001</v>
      </c>
      <c r="R17" s="49">
        <f>L17*U3</f>
        <v>701550</v>
      </c>
      <c r="T17" s="41"/>
      <c r="U17" s="41"/>
      <c r="V17" s="41"/>
      <c r="W17" s="41"/>
      <c r="X17" s="41"/>
    </row>
    <row r="18" spans="1:31" x14ac:dyDescent="0.25">
      <c r="A18" s="6"/>
      <c r="B18" s="5" t="s">
        <v>5</v>
      </c>
      <c r="C18" s="9">
        <f>D18*1.45</f>
        <v>120.71249999999999</v>
      </c>
      <c r="D18" s="58">
        <v>83.25</v>
      </c>
      <c r="E18" s="9">
        <f>D18*0.85</f>
        <v>70.762500000000003</v>
      </c>
      <c r="F18" s="3">
        <f>D18*0.5</f>
        <v>41.625</v>
      </c>
      <c r="G18" s="6"/>
      <c r="H18" s="16" t="s">
        <v>5</v>
      </c>
      <c r="I18" s="17">
        <f>C18</f>
        <v>120.71249999999999</v>
      </c>
      <c r="J18" s="17">
        <f t="shared" ref="J18:L18" si="4">D18</f>
        <v>83.25</v>
      </c>
      <c r="K18" s="17">
        <f t="shared" si="4"/>
        <v>70.762500000000003</v>
      </c>
      <c r="L18" s="17">
        <f t="shared" si="4"/>
        <v>41.625</v>
      </c>
      <c r="N18" s="2" t="s">
        <v>5</v>
      </c>
      <c r="O18" s="34">
        <f>I18*U3</f>
        <v>434564.99999999994</v>
      </c>
      <c r="P18" s="49">
        <f>J18*U3</f>
        <v>299700</v>
      </c>
      <c r="Q18" s="49">
        <f>K18*U3</f>
        <v>254745</v>
      </c>
      <c r="R18" s="49">
        <f>L18*U3</f>
        <v>149850</v>
      </c>
      <c r="T18" s="41"/>
      <c r="U18" s="41"/>
      <c r="V18" s="41"/>
      <c r="W18" s="41"/>
      <c r="X18" s="41"/>
    </row>
    <row r="19" spans="1:3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N19" s="7"/>
      <c r="O19" s="33"/>
      <c r="P19" s="48"/>
      <c r="Q19" s="48"/>
      <c r="R19" s="48"/>
      <c r="T19" s="107" t="s">
        <v>24</v>
      </c>
      <c r="U19" s="108"/>
      <c r="V19" s="108"/>
      <c r="W19" s="108"/>
      <c r="X19" s="108"/>
      <c r="Z19" s="107" t="str">
        <f>T19</f>
        <v>ENERO 1 AL 20 (2021)</v>
      </c>
      <c r="AA19" s="118"/>
      <c r="AB19" s="118"/>
      <c r="AC19" s="118"/>
      <c r="AD19" s="118"/>
    </row>
    <row r="20" spans="1:31" x14ac:dyDescent="0.25">
      <c r="A20" s="6"/>
      <c r="B20" s="2" t="s">
        <v>11</v>
      </c>
      <c r="C20" s="72" t="s">
        <v>6</v>
      </c>
      <c r="D20" s="72"/>
      <c r="E20" s="72"/>
      <c r="F20" s="72"/>
      <c r="G20" s="6"/>
      <c r="H20" s="22" t="s">
        <v>11</v>
      </c>
      <c r="I20" s="83" t="s">
        <v>6</v>
      </c>
      <c r="J20" s="84"/>
      <c r="K20" s="84"/>
      <c r="L20" s="85"/>
      <c r="N20" s="2" t="s">
        <v>11</v>
      </c>
      <c r="O20" s="91" t="s">
        <v>6</v>
      </c>
      <c r="P20" s="92"/>
      <c r="Q20" s="92"/>
      <c r="R20" s="93"/>
      <c r="T20" s="109" t="s">
        <v>6</v>
      </c>
      <c r="U20" s="110"/>
      <c r="V20" s="110"/>
      <c r="W20" s="110"/>
      <c r="X20" s="110"/>
      <c r="Z20" s="109" t="s">
        <v>6</v>
      </c>
      <c r="AA20" s="125"/>
      <c r="AB20" s="125"/>
      <c r="AC20" s="125"/>
      <c r="AD20" s="125"/>
      <c r="AE20" s="43"/>
    </row>
    <row r="21" spans="1:31" x14ac:dyDescent="0.25">
      <c r="A21" s="6"/>
      <c r="B21" s="71" t="s">
        <v>4</v>
      </c>
      <c r="C21" s="2" t="s">
        <v>0</v>
      </c>
      <c r="D21" s="2" t="s">
        <v>1</v>
      </c>
      <c r="E21" s="2" t="s">
        <v>2</v>
      </c>
      <c r="F21" s="2" t="s">
        <v>3</v>
      </c>
      <c r="G21" s="6"/>
      <c r="H21" s="86" t="s">
        <v>4</v>
      </c>
      <c r="I21" s="22" t="s">
        <v>0</v>
      </c>
      <c r="J21" s="22" t="s">
        <v>1</v>
      </c>
      <c r="K21" s="22" t="s">
        <v>2</v>
      </c>
      <c r="L21" s="22" t="s">
        <v>3</v>
      </c>
      <c r="N21" s="94" t="s">
        <v>4</v>
      </c>
      <c r="O21" s="31" t="s">
        <v>0</v>
      </c>
      <c r="P21" s="46" t="s">
        <v>1</v>
      </c>
      <c r="Q21" s="46" t="s">
        <v>2</v>
      </c>
      <c r="R21" s="46" t="s">
        <v>3</v>
      </c>
      <c r="T21" s="106" t="s">
        <v>4</v>
      </c>
      <c r="U21" s="38" t="s">
        <v>1</v>
      </c>
      <c r="V21" s="38" t="s">
        <v>2</v>
      </c>
      <c r="W21" s="38" t="s">
        <v>3</v>
      </c>
      <c r="X21" s="38" t="s">
        <v>0</v>
      </c>
      <c r="Z21" s="65"/>
      <c r="AA21" s="59" t="s">
        <v>1</v>
      </c>
      <c r="AB21" s="59" t="s">
        <v>2</v>
      </c>
      <c r="AC21" s="59" t="s">
        <v>3</v>
      </c>
      <c r="AD21" s="59" t="s">
        <v>0</v>
      </c>
    </row>
    <row r="22" spans="1:31" x14ac:dyDescent="0.25">
      <c r="A22" s="6"/>
      <c r="B22" s="71"/>
      <c r="C22" s="8">
        <f>C23*3</f>
        <v>382.79999999999995</v>
      </c>
      <c r="D22" s="4">
        <f>D23*3</f>
        <v>264</v>
      </c>
      <c r="E22" s="8">
        <f>E23*3</f>
        <v>224.39999999999998</v>
      </c>
      <c r="F22" s="4">
        <f>F23*3</f>
        <v>132</v>
      </c>
      <c r="G22" s="6"/>
      <c r="H22" s="87"/>
      <c r="I22" s="23">
        <f>C22+70</f>
        <v>452.79999999999995</v>
      </c>
      <c r="J22" s="23">
        <f t="shared" ref="J22:L22" si="5">D22+70</f>
        <v>334</v>
      </c>
      <c r="K22" s="23">
        <f t="shared" si="5"/>
        <v>294.39999999999998</v>
      </c>
      <c r="L22" s="23">
        <f t="shared" si="5"/>
        <v>202</v>
      </c>
      <c r="N22" s="95"/>
      <c r="O22" s="34">
        <f>O42</f>
        <v>1630079.9999999998</v>
      </c>
      <c r="P22" s="49">
        <f t="shared" ref="P22:R22" si="6">P42</f>
        <v>1202400</v>
      </c>
      <c r="Q22" s="49">
        <f t="shared" si="6"/>
        <v>1059840</v>
      </c>
      <c r="R22" s="49">
        <f t="shared" si="6"/>
        <v>727200</v>
      </c>
      <c r="T22" s="106"/>
      <c r="U22" s="39">
        <f>P17+X4</f>
        <v>2151100</v>
      </c>
      <c r="V22" s="39">
        <f>Q17+X4</f>
        <v>2016235</v>
      </c>
      <c r="W22" s="39">
        <f>R17+X4</f>
        <v>1701550</v>
      </c>
      <c r="X22" s="39">
        <f>O17+X4</f>
        <v>2555695</v>
      </c>
      <c r="Z22" s="59" t="s">
        <v>36</v>
      </c>
      <c r="AA22" s="122">
        <f>(D18*X3*U3)+(70*U3)+X4</f>
        <v>4249000</v>
      </c>
      <c r="AB22" s="122">
        <f>(E18*X3*U3)+(70*U3)+X4</f>
        <v>3799450</v>
      </c>
      <c r="AC22" s="122">
        <f>(F18*X3*U3)+(70*U3)+X4</f>
        <v>2750500</v>
      </c>
      <c r="AD22" s="122">
        <f>(C18*X3*U3)+(70*U3)+X4</f>
        <v>5597650</v>
      </c>
    </row>
    <row r="23" spans="1:31" x14ac:dyDescent="0.25">
      <c r="A23" s="6"/>
      <c r="B23" s="5" t="s">
        <v>5</v>
      </c>
      <c r="C23" s="9">
        <f>D23*1.45</f>
        <v>127.6</v>
      </c>
      <c r="D23" s="58">
        <v>88</v>
      </c>
      <c r="E23" s="9">
        <f>D23*0.85</f>
        <v>74.8</v>
      </c>
      <c r="F23" s="3">
        <f>D23*0.5</f>
        <v>44</v>
      </c>
      <c r="G23" s="6"/>
      <c r="H23" s="24" t="s">
        <v>5</v>
      </c>
      <c r="I23" s="25">
        <f>C23</f>
        <v>127.6</v>
      </c>
      <c r="J23" s="25">
        <f t="shared" ref="J23:L23" si="7">D23</f>
        <v>88</v>
      </c>
      <c r="K23" s="25">
        <f t="shared" si="7"/>
        <v>74.8</v>
      </c>
      <c r="L23" s="25">
        <f t="shared" si="7"/>
        <v>44</v>
      </c>
      <c r="N23" s="2" t="s">
        <v>5</v>
      </c>
      <c r="O23" s="34">
        <f>O43</f>
        <v>459360</v>
      </c>
      <c r="P23" s="49">
        <f t="shared" ref="P23:R23" si="8">P43</f>
        <v>316800</v>
      </c>
      <c r="Q23" s="49">
        <f t="shared" si="8"/>
        <v>269280</v>
      </c>
      <c r="R23" s="49">
        <f t="shared" si="8"/>
        <v>158400</v>
      </c>
      <c r="T23" s="38" t="s">
        <v>21</v>
      </c>
      <c r="U23" s="40">
        <f>U22+U24</f>
        <v>2450800</v>
      </c>
      <c r="V23" s="40">
        <f>V22+V24</f>
        <v>2270980</v>
      </c>
      <c r="W23" s="40">
        <f>W22+W24</f>
        <v>1851400</v>
      </c>
      <c r="X23" s="40">
        <f>X22+X24</f>
        <v>2990260</v>
      </c>
      <c r="Z23" s="59">
        <f>X3</f>
        <v>10</v>
      </c>
      <c r="AA23" s="123"/>
      <c r="AB23" s="123"/>
      <c r="AC23" s="123"/>
      <c r="AD23" s="123"/>
    </row>
    <row r="24" spans="1:3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N24" s="7"/>
      <c r="O24" s="33"/>
      <c r="P24" s="48"/>
      <c r="Q24" s="48"/>
      <c r="R24" s="48"/>
      <c r="T24" s="38" t="s">
        <v>5</v>
      </c>
      <c r="U24" s="39">
        <f>P18</f>
        <v>299700</v>
      </c>
      <c r="V24" s="39">
        <f>Q18</f>
        <v>254745</v>
      </c>
      <c r="W24" s="39">
        <f>R18</f>
        <v>149850</v>
      </c>
      <c r="X24" s="39">
        <f>O18</f>
        <v>434564.99999999994</v>
      </c>
      <c r="Z24" s="52" t="s">
        <v>19</v>
      </c>
      <c r="AA24" s="50">
        <f>U3</f>
        <v>3600</v>
      </c>
      <c r="AB24" s="51" t="s">
        <v>32</v>
      </c>
      <c r="AC24" s="116">
        <f ca="1">TODAY()</f>
        <v>44167</v>
      </c>
      <c r="AD24" s="126"/>
    </row>
    <row r="25" spans="1:31" x14ac:dyDescent="0.25">
      <c r="A25" s="6"/>
      <c r="B25" s="2" t="s">
        <v>9</v>
      </c>
      <c r="C25" s="72" t="s">
        <v>6</v>
      </c>
      <c r="D25" s="72"/>
      <c r="E25" s="72"/>
      <c r="F25" s="72"/>
      <c r="G25" s="6"/>
      <c r="H25" s="18" t="s">
        <v>9</v>
      </c>
      <c r="I25" s="88" t="s">
        <v>6</v>
      </c>
      <c r="J25" s="89"/>
      <c r="K25" s="89"/>
      <c r="L25" s="90"/>
      <c r="N25" s="2" t="s">
        <v>9</v>
      </c>
      <c r="O25" s="91" t="s">
        <v>6</v>
      </c>
      <c r="P25" s="92"/>
      <c r="Q25" s="92"/>
      <c r="R25" s="93"/>
      <c r="T25" s="52" t="s">
        <v>19</v>
      </c>
      <c r="U25" s="50">
        <f>U15</f>
        <v>3600</v>
      </c>
      <c r="V25" s="51" t="s">
        <v>32</v>
      </c>
      <c r="W25" s="116">
        <f ca="1">TODAY()</f>
        <v>44167</v>
      </c>
      <c r="X25" s="117"/>
      <c r="Z25" s="107" t="s">
        <v>33</v>
      </c>
      <c r="AA25" s="118"/>
      <c r="AB25" s="118"/>
      <c r="AC25" s="118"/>
      <c r="AD25" s="53">
        <f>AD15</f>
        <v>4000000</v>
      </c>
      <c r="AE25" s="43"/>
    </row>
    <row r="26" spans="1:31" x14ac:dyDescent="0.25">
      <c r="A26" s="6"/>
      <c r="B26" s="71" t="s">
        <v>4</v>
      </c>
      <c r="C26" s="2" t="s">
        <v>0</v>
      </c>
      <c r="D26" s="2" t="s">
        <v>1</v>
      </c>
      <c r="E26" s="2" t="s">
        <v>2</v>
      </c>
      <c r="F26" s="2" t="s">
        <v>3</v>
      </c>
      <c r="G26" s="6"/>
      <c r="H26" s="96" t="s">
        <v>4</v>
      </c>
      <c r="I26" s="18" t="s">
        <v>0</v>
      </c>
      <c r="J26" s="18" t="s">
        <v>1</v>
      </c>
      <c r="K26" s="18" t="s">
        <v>2</v>
      </c>
      <c r="L26" s="18" t="s">
        <v>3</v>
      </c>
      <c r="N26" s="94" t="s">
        <v>4</v>
      </c>
      <c r="O26" s="31" t="s">
        <v>0</v>
      </c>
      <c r="P26" s="46" t="s">
        <v>1</v>
      </c>
      <c r="Q26" s="46" t="s">
        <v>2</v>
      </c>
      <c r="R26" s="46" t="s">
        <v>3</v>
      </c>
      <c r="T26" s="107" t="s">
        <v>33</v>
      </c>
      <c r="U26" s="118"/>
      <c r="V26" s="118"/>
      <c r="W26" s="118"/>
      <c r="X26" s="53">
        <f>X16</f>
        <v>4000000</v>
      </c>
    </row>
    <row r="27" spans="1:31" x14ac:dyDescent="0.25">
      <c r="A27" s="6"/>
      <c r="B27" s="71"/>
      <c r="C27" s="8">
        <f>C28*3</f>
        <v>367.14000000000004</v>
      </c>
      <c r="D27" s="4">
        <f>D28*3</f>
        <v>253.20000000000002</v>
      </c>
      <c r="E27" s="8">
        <f>E28*3</f>
        <v>215.22000000000003</v>
      </c>
      <c r="F27" s="8">
        <f>F28*3</f>
        <v>126.60000000000001</v>
      </c>
      <c r="G27" s="6"/>
      <c r="H27" s="97"/>
      <c r="I27" s="19">
        <f>C27+70</f>
        <v>437.14000000000004</v>
      </c>
      <c r="J27" s="19">
        <f t="shared" ref="J27:L27" si="9">D27+70</f>
        <v>323.20000000000005</v>
      </c>
      <c r="K27" s="19">
        <f t="shared" si="9"/>
        <v>285.22000000000003</v>
      </c>
      <c r="L27" s="19">
        <f t="shared" si="9"/>
        <v>196.60000000000002</v>
      </c>
      <c r="N27" s="95"/>
      <c r="O27" s="34">
        <f>I27*U3</f>
        <v>1573704.0000000002</v>
      </c>
      <c r="P27" s="49">
        <f>J27*U3</f>
        <v>1163520.0000000002</v>
      </c>
      <c r="Q27" s="49">
        <f>K27*U3</f>
        <v>1026792.0000000001</v>
      </c>
      <c r="R27" s="49">
        <f>L27*U3</f>
        <v>707760.00000000012</v>
      </c>
      <c r="T27" s="41"/>
      <c r="U27" s="41"/>
      <c r="V27" s="41"/>
      <c r="W27" s="41"/>
      <c r="X27" s="41"/>
    </row>
    <row r="28" spans="1:31" x14ac:dyDescent="0.25">
      <c r="A28" s="6"/>
      <c r="B28" s="5" t="s">
        <v>5</v>
      </c>
      <c r="C28" s="9">
        <f>D28*1.45</f>
        <v>122.38000000000001</v>
      </c>
      <c r="D28" s="58">
        <v>84.4</v>
      </c>
      <c r="E28" s="9">
        <f>D28*0.85</f>
        <v>71.740000000000009</v>
      </c>
      <c r="F28" s="9">
        <f>D28*0.5</f>
        <v>42.2</v>
      </c>
      <c r="G28" s="6"/>
      <c r="H28" s="20" t="s">
        <v>5</v>
      </c>
      <c r="I28" s="21">
        <f>C28</f>
        <v>122.38000000000001</v>
      </c>
      <c r="J28" s="21">
        <f t="shared" ref="J28:L28" si="10">D28</f>
        <v>84.4</v>
      </c>
      <c r="K28" s="21">
        <f t="shared" si="10"/>
        <v>71.740000000000009</v>
      </c>
      <c r="L28" s="21">
        <f t="shared" si="10"/>
        <v>42.2</v>
      </c>
      <c r="N28" s="2" t="s">
        <v>5</v>
      </c>
      <c r="O28" s="34">
        <f>I28*U3</f>
        <v>440568.00000000006</v>
      </c>
      <c r="P28" s="49">
        <f>J28*U3</f>
        <v>303840</v>
      </c>
      <c r="Q28" s="49">
        <f>K28*U3</f>
        <v>258264.00000000003</v>
      </c>
      <c r="R28" s="49">
        <f>L28*U3</f>
        <v>151920</v>
      </c>
      <c r="T28" s="111" t="s">
        <v>26</v>
      </c>
      <c r="U28" s="112"/>
      <c r="V28" s="112"/>
      <c r="W28" s="112"/>
      <c r="X28" s="112"/>
      <c r="Z28" s="111" t="str">
        <f>T28</f>
        <v>ENERO 21 A FEBRERO 28 (2021)</v>
      </c>
      <c r="AA28" s="115"/>
      <c r="AB28" s="115"/>
      <c r="AC28" s="115"/>
      <c r="AD28" s="115"/>
    </row>
    <row r="29" spans="1:3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N29" s="7"/>
      <c r="O29" s="33"/>
      <c r="P29" s="48"/>
      <c r="Q29" s="48"/>
      <c r="R29" s="48"/>
      <c r="T29" s="113" t="s">
        <v>6</v>
      </c>
      <c r="U29" s="114"/>
      <c r="V29" s="114"/>
      <c r="W29" s="114"/>
      <c r="X29" s="114"/>
      <c r="Z29" s="113" t="s">
        <v>6</v>
      </c>
      <c r="AA29" s="121"/>
      <c r="AB29" s="121"/>
      <c r="AC29" s="121"/>
      <c r="AD29" s="121"/>
    </row>
    <row r="30" spans="1:31" x14ac:dyDescent="0.25">
      <c r="A30" s="6"/>
      <c r="B30" s="2" t="s">
        <v>10</v>
      </c>
      <c r="C30" s="72" t="s">
        <v>6</v>
      </c>
      <c r="D30" s="72"/>
      <c r="E30" s="72"/>
      <c r="F30" s="72"/>
      <c r="G30" s="6"/>
      <c r="H30" s="26" t="s">
        <v>10</v>
      </c>
      <c r="I30" s="98" t="s">
        <v>6</v>
      </c>
      <c r="J30" s="99"/>
      <c r="K30" s="99"/>
      <c r="L30" s="100"/>
      <c r="N30" s="2" t="s">
        <v>10</v>
      </c>
      <c r="O30" s="91" t="s">
        <v>6</v>
      </c>
      <c r="P30" s="92"/>
      <c r="Q30" s="92"/>
      <c r="R30" s="93"/>
      <c r="T30" s="105" t="s">
        <v>4</v>
      </c>
      <c r="U30" s="36" t="s">
        <v>1</v>
      </c>
      <c r="V30" s="36" t="s">
        <v>2</v>
      </c>
      <c r="W30" s="36" t="s">
        <v>3</v>
      </c>
      <c r="X30" s="36" t="s">
        <v>0</v>
      </c>
      <c r="Z30" s="63"/>
      <c r="AA30" s="60" t="s">
        <v>1</v>
      </c>
      <c r="AB30" s="60" t="s">
        <v>2</v>
      </c>
      <c r="AC30" s="60" t="s">
        <v>3</v>
      </c>
      <c r="AD30" s="60" t="s">
        <v>0</v>
      </c>
      <c r="AE30" s="43"/>
    </row>
    <row r="31" spans="1:31" x14ac:dyDescent="0.25">
      <c r="A31" s="6"/>
      <c r="B31" s="71" t="s">
        <v>4</v>
      </c>
      <c r="C31" s="2" t="s">
        <v>0</v>
      </c>
      <c r="D31" s="2" t="s">
        <v>1</v>
      </c>
      <c r="E31" s="2" t="s">
        <v>2</v>
      </c>
      <c r="F31" s="2" t="s">
        <v>3</v>
      </c>
      <c r="G31" s="6"/>
      <c r="H31" s="101" t="s">
        <v>4</v>
      </c>
      <c r="I31" s="26" t="s">
        <v>0</v>
      </c>
      <c r="J31" s="26" t="s">
        <v>1</v>
      </c>
      <c r="K31" s="26" t="s">
        <v>2</v>
      </c>
      <c r="L31" s="26" t="s">
        <v>3</v>
      </c>
      <c r="N31" s="94" t="s">
        <v>4</v>
      </c>
      <c r="O31" s="31" t="s">
        <v>0</v>
      </c>
      <c r="P31" s="46" t="s">
        <v>1</v>
      </c>
      <c r="Q31" s="46" t="s">
        <v>2</v>
      </c>
      <c r="R31" s="46" t="s">
        <v>3</v>
      </c>
      <c r="T31" s="105"/>
      <c r="U31" s="39">
        <f>P22+X4</f>
        <v>2202400</v>
      </c>
      <c r="V31" s="39">
        <f>Q22+X4</f>
        <v>2059840</v>
      </c>
      <c r="W31" s="39">
        <f>R22+X4</f>
        <v>1727200</v>
      </c>
      <c r="X31" s="39">
        <f>O22+X4</f>
        <v>2630080</v>
      </c>
      <c r="Z31" s="60" t="s">
        <v>36</v>
      </c>
      <c r="AA31" s="122">
        <f>(D23*X3*U3)+(70*U3)+X4</f>
        <v>4420000</v>
      </c>
      <c r="AB31" s="122">
        <f>(E23*X3*U3)+(70*U3)+X4</f>
        <v>3944800</v>
      </c>
      <c r="AC31" s="122">
        <f>(F23*X3*U3)+(70*U3)+X4</f>
        <v>2836000</v>
      </c>
      <c r="AD31" s="122">
        <f>(C23*X3*U3)+(70*U3)+X4</f>
        <v>5845600</v>
      </c>
    </row>
    <row r="32" spans="1:31" x14ac:dyDescent="0.25">
      <c r="A32" s="6"/>
      <c r="B32" s="71"/>
      <c r="C32" s="8">
        <f>C33*3</f>
        <v>332.77499999999998</v>
      </c>
      <c r="D32" s="4">
        <f>D33*3</f>
        <v>229.5</v>
      </c>
      <c r="E32" s="8">
        <f>E33*3</f>
        <v>195.07499999999999</v>
      </c>
      <c r="F32" s="4">
        <f>F33*3</f>
        <v>114.75</v>
      </c>
      <c r="G32" s="6"/>
      <c r="H32" s="102"/>
      <c r="I32" s="27">
        <f>C32+70</f>
        <v>402.77499999999998</v>
      </c>
      <c r="J32" s="27">
        <f t="shared" ref="J32:L32" si="11">D32+70</f>
        <v>299.5</v>
      </c>
      <c r="K32" s="27">
        <f t="shared" si="11"/>
        <v>265.07499999999999</v>
      </c>
      <c r="L32" s="27">
        <f t="shared" si="11"/>
        <v>184.75</v>
      </c>
      <c r="N32" s="95"/>
      <c r="O32" s="34">
        <f>I32*U3</f>
        <v>1449990</v>
      </c>
      <c r="P32" s="49">
        <f>J32*U3</f>
        <v>1078200</v>
      </c>
      <c r="Q32" s="49">
        <f>K32*U3</f>
        <v>954270</v>
      </c>
      <c r="R32" s="49">
        <f>L32*U3</f>
        <v>665100</v>
      </c>
      <c r="T32" s="36" t="s">
        <v>21</v>
      </c>
      <c r="U32" s="40">
        <f>U31+U33</f>
        <v>2519200</v>
      </c>
      <c r="V32" s="40">
        <f>V31+V33</f>
        <v>2329120</v>
      </c>
      <c r="W32" s="40">
        <f>W31+W33</f>
        <v>1885600</v>
      </c>
      <c r="X32" s="40">
        <f>X31+X33</f>
        <v>3089440</v>
      </c>
      <c r="Z32" s="60">
        <f>Z23</f>
        <v>10</v>
      </c>
      <c r="AA32" s="123"/>
      <c r="AB32" s="123"/>
      <c r="AC32" s="123"/>
      <c r="AD32" s="123"/>
    </row>
    <row r="33" spans="1:31" x14ac:dyDescent="0.25">
      <c r="A33" s="6"/>
      <c r="B33" s="5" t="s">
        <v>5</v>
      </c>
      <c r="C33" s="9">
        <f>D33*1.45</f>
        <v>110.925</v>
      </c>
      <c r="D33" s="58">
        <v>76.5</v>
      </c>
      <c r="E33" s="9">
        <f>D33*0.85</f>
        <v>65.024999999999991</v>
      </c>
      <c r="F33" s="3">
        <f>D33*0.5</f>
        <v>38.25</v>
      </c>
      <c r="G33" s="6"/>
      <c r="H33" s="28" t="s">
        <v>5</v>
      </c>
      <c r="I33" s="29">
        <f>C33</f>
        <v>110.925</v>
      </c>
      <c r="J33" s="29">
        <f t="shared" ref="J33:L33" si="12">D33</f>
        <v>76.5</v>
      </c>
      <c r="K33" s="29">
        <f t="shared" si="12"/>
        <v>65.024999999999991</v>
      </c>
      <c r="L33" s="29">
        <f t="shared" si="12"/>
        <v>38.25</v>
      </c>
      <c r="N33" s="2" t="s">
        <v>5</v>
      </c>
      <c r="O33" s="34">
        <f>I33*U3</f>
        <v>399330</v>
      </c>
      <c r="P33" s="49">
        <f>J33*U3</f>
        <v>275400</v>
      </c>
      <c r="Q33" s="49">
        <f>K33*U3</f>
        <v>234089.99999999997</v>
      </c>
      <c r="R33" s="49">
        <f>L33*U3</f>
        <v>137700</v>
      </c>
      <c r="T33" s="36" t="s">
        <v>5</v>
      </c>
      <c r="U33" s="39">
        <f>P23</f>
        <v>316800</v>
      </c>
      <c r="V33" s="39">
        <f>Q23</f>
        <v>269280</v>
      </c>
      <c r="W33" s="39">
        <f>R23</f>
        <v>158400</v>
      </c>
      <c r="X33" s="39">
        <f>O23</f>
        <v>459360</v>
      </c>
      <c r="Z33" s="54" t="s">
        <v>19</v>
      </c>
      <c r="AA33" s="55">
        <f>U3</f>
        <v>3600</v>
      </c>
      <c r="AB33" s="56" t="s">
        <v>32</v>
      </c>
      <c r="AC33" s="119">
        <f ca="1">TODAY()</f>
        <v>44167</v>
      </c>
      <c r="AD33" s="123"/>
    </row>
    <row r="34" spans="1:3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N34" s="7"/>
      <c r="O34" s="33"/>
      <c r="P34" s="48"/>
      <c r="Q34" s="48"/>
      <c r="R34" s="48"/>
      <c r="T34" s="54" t="s">
        <v>19</v>
      </c>
      <c r="U34" s="55">
        <f>U25</f>
        <v>3600</v>
      </c>
      <c r="V34" s="56" t="s">
        <v>32</v>
      </c>
      <c r="W34" s="119">
        <f ca="1">TODAY()</f>
        <v>44167</v>
      </c>
      <c r="X34" s="120"/>
      <c r="Z34" s="111" t="s">
        <v>33</v>
      </c>
      <c r="AA34" s="115"/>
      <c r="AB34" s="115"/>
      <c r="AC34" s="115"/>
      <c r="AD34" s="57">
        <f>AD25</f>
        <v>4000000</v>
      </c>
    </row>
    <row r="35" spans="1:31" x14ac:dyDescent="0.25">
      <c r="A35" s="6"/>
      <c r="B35" s="2" t="s">
        <v>12</v>
      </c>
      <c r="C35" s="72" t="s">
        <v>6</v>
      </c>
      <c r="D35" s="72"/>
      <c r="E35" s="72"/>
      <c r="F35" s="72"/>
      <c r="G35" s="6"/>
      <c r="H35" s="10" t="s">
        <v>12</v>
      </c>
      <c r="I35" s="73" t="s">
        <v>6</v>
      </c>
      <c r="J35" s="74"/>
      <c r="K35" s="74"/>
      <c r="L35" s="75"/>
      <c r="N35" s="2" t="s">
        <v>12</v>
      </c>
      <c r="O35" s="91" t="s">
        <v>6</v>
      </c>
      <c r="P35" s="92"/>
      <c r="Q35" s="92"/>
      <c r="R35" s="93"/>
      <c r="T35" s="111" t="s">
        <v>33</v>
      </c>
      <c r="U35" s="115"/>
      <c r="V35" s="115"/>
      <c r="W35" s="115"/>
      <c r="X35" s="57">
        <f>X26</f>
        <v>4000000</v>
      </c>
      <c r="AE35" s="43"/>
    </row>
    <row r="36" spans="1:31" x14ac:dyDescent="0.25">
      <c r="A36" s="6"/>
      <c r="B36" s="71" t="s">
        <v>4</v>
      </c>
      <c r="C36" s="2" t="s">
        <v>0</v>
      </c>
      <c r="D36" s="2" t="s">
        <v>1</v>
      </c>
      <c r="E36" s="2" t="s">
        <v>2</v>
      </c>
      <c r="F36" s="2" t="s">
        <v>3</v>
      </c>
      <c r="G36" s="6"/>
      <c r="H36" s="76" t="s">
        <v>4</v>
      </c>
      <c r="I36" s="10" t="s">
        <v>0</v>
      </c>
      <c r="J36" s="10" t="s">
        <v>1</v>
      </c>
      <c r="K36" s="10" t="s">
        <v>2</v>
      </c>
      <c r="L36" s="10" t="s">
        <v>3</v>
      </c>
      <c r="N36" s="94" t="s">
        <v>4</v>
      </c>
      <c r="O36" s="31" t="s">
        <v>0</v>
      </c>
      <c r="P36" s="46" t="s">
        <v>1</v>
      </c>
      <c r="Q36" s="46" t="s">
        <v>2</v>
      </c>
      <c r="R36" s="46" t="s">
        <v>3</v>
      </c>
      <c r="T36" s="41"/>
      <c r="U36" s="41"/>
      <c r="V36" s="41"/>
      <c r="W36" s="41"/>
      <c r="X36" s="41"/>
    </row>
    <row r="37" spans="1:31" x14ac:dyDescent="0.25">
      <c r="A37" s="6"/>
      <c r="B37" s="71"/>
      <c r="C37" s="8">
        <f>C38*3</f>
        <v>348</v>
      </c>
      <c r="D37" s="4">
        <f>D38*3</f>
        <v>240</v>
      </c>
      <c r="E37" s="8">
        <f>E38*3</f>
        <v>204</v>
      </c>
      <c r="F37" s="8">
        <f>F38*3</f>
        <v>120</v>
      </c>
      <c r="G37" s="6"/>
      <c r="H37" s="77"/>
      <c r="I37" s="11">
        <f>C37+70</f>
        <v>418</v>
      </c>
      <c r="J37" s="11">
        <f t="shared" ref="J37:L37" si="13">D37+70</f>
        <v>310</v>
      </c>
      <c r="K37" s="11">
        <f t="shared" si="13"/>
        <v>274</v>
      </c>
      <c r="L37" s="11">
        <f t="shared" si="13"/>
        <v>190</v>
      </c>
      <c r="N37" s="95"/>
      <c r="O37" s="32">
        <f>O12</f>
        <v>1504800</v>
      </c>
      <c r="P37" s="47">
        <f t="shared" ref="P37:R37" si="14">P12</f>
        <v>1116000</v>
      </c>
      <c r="Q37" s="47">
        <f t="shared" si="14"/>
        <v>986400</v>
      </c>
      <c r="R37" s="47">
        <f t="shared" si="14"/>
        <v>684000</v>
      </c>
      <c r="T37" s="107" t="s">
        <v>25</v>
      </c>
      <c r="U37" s="108"/>
      <c r="V37" s="108"/>
      <c r="W37" s="108"/>
      <c r="X37" s="108"/>
      <c r="Z37" s="107" t="str">
        <f>T37</f>
        <v>MARZO 1 AL 26 (2021)</v>
      </c>
      <c r="AA37" s="108"/>
      <c r="AB37" s="108"/>
      <c r="AC37" s="108"/>
      <c r="AD37" s="108"/>
    </row>
    <row r="38" spans="1:31" x14ac:dyDescent="0.25">
      <c r="A38" s="6"/>
      <c r="B38" s="5" t="s">
        <v>5</v>
      </c>
      <c r="C38" s="9">
        <f>D38*1.45</f>
        <v>116</v>
      </c>
      <c r="D38" s="58">
        <v>80</v>
      </c>
      <c r="E38" s="9">
        <f>D38*0.85</f>
        <v>68</v>
      </c>
      <c r="F38" s="9">
        <f>D38*0.5</f>
        <v>40</v>
      </c>
      <c r="G38" s="6"/>
      <c r="H38" s="12" t="s">
        <v>5</v>
      </c>
      <c r="I38" s="13">
        <f>C38</f>
        <v>116</v>
      </c>
      <c r="J38" s="13">
        <f t="shared" ref="J38:L38" si="15">D38</f>
        <v>80</v>
      </c>
      <c r="K38" s="13">
        <f t="shared" si="15"/>
        <v>68</v>
      </c>
      <c r="L38" s="13">
        <f t="shared" si="15"/>
        <v>40</v>
      </c>
      <c r="N38" s="2" t="s">
        <v>5</v>
      </c>
      <c r="O38" s="32">
        <f>O13</f>
        <v>417600</v>
      </c>
      <c r="P38" s="47">
        <f t="shared" ref="P38:R38" si="16">P13</f>
        <v>288000</v>
      </c>
      <c r="Q38" s="47">
        <f t="shared" si="16"/>
        <v>244800</v>
      </c>
      <c r="R38" s="47">
        <f t="shared" si="16"/>
        <v>144000</v>
      </c>
      <c r="T38" s="109" t="s">
        <v>6</v>
      </c>
      <c r="U38" s="110"/>
      <c r="V38" s="110"/>
      <c r="W38" s="110"/>
      <c r="X38" s="110"/>
      <c r="Z38" s="109" t="s">
        <v>6</v>
      </c>
      <c r="AA38" s="125"/>
      <c r="AB38" s="125"/>
      <c r="AC38" s="125"/>
      <c r="AD38" s="125"/>
    </row>
    <row r="39" spans="1:3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N39" s="7"/>
      <c r="O39" s="33"/>
      <c r="P39" s="48"/>
      <c r="Q39" s="48"/>
      <c r="R39" s="48"/>
      <c r="T39" s="106" t="s">
        <v>4</v>
      </c>
      <c r="U39" s="38" t="s">
        <v>1</v>
      </c>
      <c r="V39" s="38" t="s">
        <v>2</v>
      </c>
      <c r="W39" s="38" t="s">
        <v>3</v>
      </c>
      <c r="X39" s="38" t="s">
        <v>0</v>
      </c>
      <c r="Z39" s="65"/>
      <c r="AA39" s="59" t="s">
        <v>1</v>
      </c>
      <c r="AB39" s="59" t="s">
        <v>2</v>
      </c>
      <c r="AC39" s="59" t="s">
        <v>3</v>
      </c>
      <c r="AD39" s="59" t="s">
        <v>0</v>
      </c>
    </row>
    <row r="40" spans="1:31" x14ac:dyDescent="0.25">
      <c r="A40" s="6"/>
      <c r="B40" s="2" t="s">
        <v>13</v>
      </c>
      <c r="C40" s="72" t="s">
        <v>6</v>
      </c>
      <c r="D40" s="72"/>
      <c r="E40" s="72"/>
      <c r="F40" s="72"/>
      <c r="G40" s="6"/>
      <c r="H40" s="22" t="s">
        <v>13</v>
      </c>
      <c r="I40" s="83" t="s">
        <v>6</v>
      </c>
      <c r="J40" s="84"/>
      <c r="K40" s="84"/>
      <c r="L40" s="85"/>
      <c r="N40" s="2" t="s">
        <v>13</v>
      </c>
      <c r="O40" s="91" t="s">
        <v>6</v>
      </c>
      <c r="P40" s="92"/>
      <c r="Q40" s="92"/>
      <c r="R40" s="93"/>
      <c r="T40" s="106"/>
      <c r="U40" s="39">
        <f>P27+X4</f>
        <v>2163520</v>
      </c>
      <c r="V40" s="39">
        <f>Q27+X4</f>
        <v>2026792</v>
      </c>
      <c r="W40" s="39">
        <f>R27+X4</f>
        <v>1707760</v>
      </c>
      <c r="X40" s="39">
        <f>O27+X4</f>
        <v>2573704</v>
      </c>
      <c r="Z40" s="59" t="s">
        <v>36</v>
      </c>
      <c r="AA40" s="122">
        <f>(D28*X3*U3)+(70*U3)+X4</f>
        <v>4290400</v>
      </c>
      <c r="AB40" s="122">
        <f>(E28*X3*U3)+(70*U3)+X4</f>
        <v>3834640.0000000005</v>
      </c>
      <c r="AC40" s="122">
        <f>(F28*X3*U3)+(70*U3)+X4</f>
        <v>2771200</v>
      </c>
      <c r="AD40" s="122">
        <f>(C28*X3*U3)+(70*U3)+X4</f>
        <v>5657680.0000000009</v>
      </c>
      <c r="AE40" s="43"/>
    </row>
    <row r="41" spans="1:31" x14ac:dyDescent="0.25">
      <c r="A41" s="6"/>
      <c r="B41" s="71" t="s">
        <v>4</v>
      </c>
      <c r="C41" s="2" t="s">
        <v>0</v>
      </c>
      <c r="D41" s="2" t="s">
        <v>1</v>
      </c>
      <c r="E41" s="2" t="s">
        <v>2</v>
      </c>
      <c r="F41" s="2" t="s">
        <v>3</v>
      </c>
      <c r="G41" s="6"/>
      <c r="H41" s="86" t="s">
        <v>4</v>
      </c>
      <c r="I41" s="22" t="s">
        <v>0</v>
      </c>
      <c r="J41" s="22" t="s">
        <v>1</v>
      </c>
      <c r="K41" s="22" t="s">
        <v>2</v>
      </c>
      <c r="L41" s="22" t="s">
        <v>3</v>
      </c>
      <c r="N41" s="94" t="s">
        <v>4</v>
      </c>
      <c r="O41" s="31" t="s">
        <v>0</v>
      </c>
      <c r="P41" s="46" t="s">
        <v>1</v>
      </c>
      <c r="Q41" s="46" t="s">
        <v>2</v>
      </c>
      <c r="R41" s="46" t="s">
        <v>3</v>
      </c>
      <c r="T41" s="38" t="s">
        <v>21</v>
      </c>
      <c r="U41" s="39">
        <f>U40+U42</f>
        <v>2467360</v>
      </c>
      <c r="V41" s="39">
        <f t="shared" ref="V41:X41" si="17">V40+V42</f>
        <v>2285056</v>
      </c>
      <c r="W41" s="39">
        <f t="shared" si="17"/>
        <v>1859680</v>
      </c>
      <c r="X41" s="39">
        <f t="shared" si="17"/>
        <v>3014272</v>
      </c>
      <c r="Z41" s="59">
        <f>Z32</f>
        <v>10</v>
      </c>
      <c r="AA41" s="123"/>
      <c r="AB41" s="123"/>
      <c r="AC41" s="123"/>
      <c r="AD41" s="123"/>
    </row>
    <row r="42" spans="1:31" x14ac:dyDescent="0.25">
      <c r="A42" s="6"/>
      <c r="B42" s="71"/>
      <c r="C42" s="8">
        <f>C43*3</f>
        <v>382.79999999999995</v>
      </c>
      <c r="D42" s="4">
        <f>D43*3</f>
        <v>264</v>
      </c>
      <c r="E42" s="8">
        <f>E43*3</f>
        <v>224.39999999999998</v>
      </c>
      <c r="F42" s="8">
        <f>F43*3</f>
        <v>132</v>
      </c>
      <c r="G42" s="6"/>
      <c r="H42" s="87"/>
      <c r="I42" s="23">
        <f>C42+70</f>
        <v>452.79999999999995</v>
      </c>
      <c r="J42" s="23">
        <f t="shared" ref="J42:L42" si="18">D42+70</f>
        <v>334</v>
      </c>
      <c r="K42" s="23">
        <f t="shared" si="18"/>
        <v>294.39999999999998</v>
      </c>
      <c r="L42" s="23">
        <f t="shared" si="18"/>
        <v>202</v>
      </c>
      <c r="N42" s="95"/>
      <c r="O42" s="34">
        <f>I42*U3</f>
        <v>1630079.9999999998</v>
      </c>
      <c r="P42" s="49">
        <f>J42*U3</f>
        <v>1202400</v>
      </c>
      <c r="Q42" s="49">
        <f>K42*U3</f>
        <v>1059840</v>
      </c>
      <c r="R42" s="49">
        <f>L42*U3</f>
        <v>727200</v>
      </c>
      <c r="T42" s="38" t="s">
        <v>5</v>
      </c>
      <c r="U42" s="39">
        <f>P28</f>
        <v>303840</v>
      </c>
      <c r="V42" s="39">
        <f>Q28</f>
        <v>258264.00000000003</v>
      </c>
      <c r="W42" s="39">
        <f>R28</f>
        <v>151920</v>
      </c>
      <c r="X42" s="39">
        <f>O28</f>
        <v>440568.00000000006</v>
      </c>
      <c r="Z42" s="52" t="s">
        <v>19</v>
      </c>
      <c r="AA42" s="50">
        <f>U3</f>
        <v>3600</v>
      </c>
      <c r="AB42" s="51" t="s">
        <v>32</v>
      </c>
      <c r="AC42" s="116">
        <f ca="1">TODAY()</f>
        <v>44167</v>
      </c>
      <c r="AD42" s="126"/>
    </row>
    <row r="43" spans="1:31" x14ac:dyDescent="0.25">
      <c r="A43" s="6"/>
      <c r="B43" s="5" t="s">
        <v>5</v>
      </c>
      <c r="C43" s="9">
        <f>D43*1.45</f>
        <v>127.6</v>
      </c>
      <c r="D43" s="58">
        <v>88</v>
      </c>
      <c r="E43" s="9">
        <f>D43*0.85</f>
        <v>74.8</v>
      </c>
      <c r="F43" s="9">
        <f>D43*0.5</f>
        <v>44</v>
      </c>
      <c r="G43" s="6"/>
      <c r="H43" s="24" t="s">
        <v>5</v>
      </c>
      <c r="I43" s="25">
        <f>C43</f>
        <v>127.6</v>
      </c>
      <c r="J43" s="25">
        <f t="shared" ref="J43:L43" si="19">D43</f>
        <v>88</v>
      </c>
      <c r="K43" s="25">
        <f t="shared" si="19"/>
        <v>74.8</v>
      </c>
      <c r="L43" s="25">
        <f t="shared" si="19"/>
        <v>44</v>
      </c>
      <c r="N43" s="2" t="s">
        <v>5</v>
      </c>
      <c r="O43" s="34">
        <f>I43*U3</f>
        <v>459360</v>
      </c>
      <c r="P43" s="49">
        <f>J43*U3</f>
        <v>316800</v>
      </c>
      <c r="Q43" s="49">
        <f>K43*U3</f>
        <v>269280</v>
      </c>
      <c r="R43" s="49">
        <f>L43*U3</f>
        <v>158400</v>
      </c>
      <c r="T43" s="52" t="s">
        <v>19</v>
      </c>
      <c r="U43" s="50">
        <f>U34</f>
        <v>3600</v>
      </c>
      <c r="V43" s="51" t="s">
        <v>32</v>
      </c>
      <c r="W43" s="116">
        <f ca="1">TODAY()</f>
        <v>44167</v>
      </c>
      <c r="X43" s="117"/>
      <c r="Z43" s="107" t="s">
        <v>33</v>
      </c>
      <c r="AA43" s="118"/>
      <c r="AB43" s="118"/>
      <c r="AC43" s="118"/>
      <c r="AD43" s="53">
        <f>AD34</f>
        <v>4000000</v>
      </c>
    </row>
    <row r="44" spans="1:31" x14ac:dyDescent="0.25">
      <c r="T44" s="107" t="s">
        <v>33</v>
      </c>
      <c r="U44" s="118"/>
      <c r="V44" s="118"/>
      <c r="W44" s="118"/>
      <c r="X44" s="53">
        <f>X35</f>
        <v>4000000</v>
      </c>
    </row>
    <row r="45" spans="1:31" x14ac:dyDescent="0.25">
      <c r="B45" s="2" t="s">
        <v>14</v>
      </c>
      <c r="C45" s="72" t="s">
        <v>6</v>
      </c>
      <c r="D45" s="72"/>
      <c r="E45" s="72"/>
      <c r="F45" s="72"/>
      <c r="H45" s="10" t="s">
        <v>14</v>
      </c>
      <c r="I45" s="73" t="s">
        <v>6</v>
      </c>
      <c r="J45" s="74"/>
      <c r="K45" s="74"/>
      <c r="L45" s="75"/>
      <c r="N45" s="2" t="s">
        <v>14</v>
      </c>
      <c r="O45" s="91" t="s">
        <v>6</v>
      </c>
      <c r="P45" s="92"/>
      <c r="Q45" s="92"/>
      <c r="R45" s="93"/>
      <c r="T45" s="41"/>
      <c r="U45" s="41"/>
      <c r="V45" s="41"/>
      <c r="W45" s="41"/>
      <c r="X45" s="41"/>
    </row>
    <row r="46" spans="1:31" x14ac:dyDescent="0.25">
      <c r="B46" s="71" t="s">
        <v>4</v>
      </c>
      <c r="C46" s="2" t="s">
        <v>0</v>
      </c>
      <c r="D46" s="2" t="s">
        <v>1</v>
      </c>
      <c r="E46" s="2" t="s">
        <v>2</v>
      </c>
      <c r="F46" s="2" t="s">
        <v>3</v>
      </c>
      <c r="H46" s="76" t="s">
        <v>4</v>
      </c>
      <c r="I46" s="10" t="s">
        <v>0</v>
      </c>
      <c r="J46" s="10" t="s">
        <v>1</v>
      </c>
      <c r="K46" s="10" t="s">
        <v>2</v>
      </c>
      <c r="L46" s="10" t="s">
        <v>3</v>
      </c>
      <c r="N46" s="94" t="s">
        <v>4</v>
      </c>
      <c r="O46" s="31" t="s">
        <v>0</v>
      </c>
      <c r="P46" s="46" t="s">
        <v>1</v>
      </c>
      <c r="Q46" s="46" t="s">
        <v>2</v>
      </c>
      <c r="R46" s="46" t="s">
        <v>3</v>
      </c>
      <c r="T46" s="111" t="s">
        <v>27</v>
      </c>
      <c r="U46" s="112"/>
      <c r="V46" s="112"/>
      <c r="W46" s="112"/>
      <c r="X46" s="112"/>
      <c r="Z46" s="111" t="str">
        <f>T46</f>
        <v>ABRIL 5 AL 30  (2021)</v>
      </c>
      <c r="AA46" s="115"/>
      <c r="AB46" s="115"/>
      <c r="AC46" s="115"/>
      <c r="AD46" s="115"/>
    </row>
    <row r="47" spans="1:31" x14ac:dyDescent="0.25">
      <c r="B47" s="71"/>
      <c r="C47" s="8">
        <f>C48*3</f>
        <v>348</v>
      </c>
      <c r="D47" s="4">
        <f>D48*3</f>
        <v>240</v>
      </c>
      <c r="E47" s="8">
        <f>E48*3</f>
        <v>204</v>
      </c>
      <c r="F47" s="8">
        <f>F48*3</f>
        <v>120</v>
      </c>
      <c r="H47" s="77"/>
      <c r="I47" s="11">
        <f>C47+70</f>
        <v>418</v>
      </c>
      <c r="J47" s="11">
        <f t="shared" ref="J47:L47" si="20">D47+70</f>
        <v>310</v>
      </c>
      <c r="K47" s="11">
        <f t="shared" si="20"/>
        <v>274</v>
      </c>
      <c r="L47" s="11">
        <f t="shared" si="20"/>
        <v>190</v>
      </c>
      <c r="N47" s="95"/>
      <c r="O47" s="32">
        <f>O37</f>
        <v>1504800</v>
      </c>
      <c r="P47" s="47">
        <f t="shared" ref="P47:R47" si="21">P37</f>
        <v>1116000</v>
      </c>
      <c r="Q47" s="47">
        <f t="shared" si="21"/>
        <v>986400</v>
      </c>
      <c r="R47" s="47">
        <f t="shared" si="21"/>
        <v>684000</v>
      </c>
      <c r="T47" s="113" t="s">
        <v>6</v>
      </c>
      <c r="U47" s="114"/>
      <c r="V47" s="114"/>
      <c r="W47" s="114"/>
      <c r="X47" s="114"/>
      <c r="Z47" s="113" t="s">
        <v>6</v>
      </c>
      <c r="AA47" s="121"/>
      <c r="AB47" s="121"/>
      <c r="AC47" s="121"/>
      <c r="AD47" s="121"/>
    </row>
    <row r="48" spans="1:31" x14ac:dyDescent="0.25">
      <c r="B48" s="5" t="s">
        <v>5</v>
      </c>
      <c r="C48" s="9">
        <f>D48*1.45</f>
        <v>116</v>
      </c>
      <c r="D48" s="58">
        <v>80</v>
      </c>
      <c r="E48" s="9">
        <f>D48*0.85</f>
        <v>68</v>
      </c>
      <c r="F48" s="9">
        <f>D48*0.5</f>
        <v>40</v>
      </c>
      <c r="H48" s="12" t="s">
        <v>5</v>
      </c>
      <c r="I48" s="13">
        <f>C48</f>
        <v>116</v>
      </c>
      <c r="J48" s="13">
        <f t="shared" ref="J48:L48" si="22">D48</f>
        <v>80</v>
      </c>
      <c r="K48" s="13">
        <f t="shared" si="22"/>
        <v>68</v>
      </c>
      <c r="L48" s="13">
        <f t="shared" si="22"/>
        <v>40</v>
      </c>
      <c r="N48" s="2" t="s">
        <v>5</v>
      </c>
      <c r="O48" s="32">
        <f>O38</f>
        <v>417600</v>
      </c>
      <c r="P48" s="47">
        <f t="shared" ref="P48:R48" si="23">P38</f>
        <v>288000</v>
      </c>
      <c r="Q48" s="47">
        <f t="shared" si="23"/>
        <v>244800</v>
      </c>
      <c r="R48" s="47">
        <f t="shared" si="23"/>
        <v>144000</v>
      </c>
      <c r="T48" s="105" t="s">
        <v>4</v>
      </c>
      <c r="U48" s="36" t="s">
        <v>1</v>
      </c>
      <c r="V48" s="36" t="s">
        <v>2</v>
      </c>
      <c r="W48" s="36" t="s">
        <v>3</v>
      </c>
      <c r="X48" s="36" t="s">
        <v>0</v>
      </c>
      <c r="Z48" s="63"/>
      <c r="AA48" s="60" t="s">
        <v>1</v>
      </c>
      <c r="AB48" s="60" t="s">
        <v>2</v>
      </c>
      <c r="AC48" s="60" t="s">
        <v>3</v>
      </c>
      <c r="AD48" s="60" t="s">
        <v>0</v>
      </c>
    </row>
    <row r="49" spans="2:30" x14ac:dyDescent="0.25">
      <c r="T49" s="105"/>
      <c r="U49" s="39">
        <f>P32+X4</f>
        <v>2078200</v>
      </c>
      <c r="V49" s="39">
        <f>Q32+X4</f>
        <v>1954270</v>
      </c>
      <c r="W49" s="39">
        <f>R32+X4</f>
        <v>1665100</v>
      </c>
      <c r="X49" s="39">
        <f>O32+X4</f>
        <v>2449990</v>
      </c>
      <c r="Z49" s="60" t="s">
        <v>36</v>
      </c>
      <c r="AA49" s="122">
        <f>(D33*X3*U3)+(70*U3)+X4</f>
        <v>4006000</v>
      </c>
      <c r="AB49" s="122">
        <f>(E33*X3*U3)+(70*U3)+X4</f>
        <v>3592899.9999999995</v>
      </c>
      <c r="AC49" s="122">
        <f>(F33*X3*U3)+(70*U3)+X4</f>
        <v>2629000</v>
      </c>
      <c r="AD49" s="122">
        <f>(C33*X3*U3)+(70*U3)+X4</f>
        <v>5245300</v>
      </c>
    </row>
    <row r="50" spans="2:30" x14ac:dyDescent="0.25">
      <c r="B50" s="2" t="s">
        <v>15</v>
      </c>
      <c r="C50" s="72" t="s">
        <v>6</v>
      </c>
      <c r="D50" s="72"/>
      <c r="E50" s="72"/>
      <c r="F50" s="72"/>
      <c r="H50" s="22" t="s">
        <v>15</v>
      </c>
      <c r="I50" s="83" t="s">
        <v>6</v>
      </c>
      <c r="J50" s="84"/>
      <c r="K50" s="84"/>
      <c r="L50" s="85"/>
      <c r="N50" s="2" t="s">
        <v>15</v>
      </c>
      <c r="O50" s="91" t="s">
        <v>6</v>
      </c>
      <c r="P50" s="92"/>
      <c r="Q50" s="92"/>
      <c r="R50" s="93"/>
      <c r="T50" s="36" t="s">
        <v>21</v>
      </c>
      <c r="U50" s="40">
        <f>U49+U51</f>
        <v>2353600</v>
      </c>
      <c r="V50" s="40">
        <f t="shared" ref="V50:X50" si="24">V49+V51</f>
        <v>2188360</v>
      </c>
      <c r="W50" s="40">
        <f t="shared" si="24"/>
        <v>1802800</v>
      </c>
      <c r="X50" s="40">
        <f t="shared" si="24"/>
        <v>2849320</v>
      </c>
      <c r="Z50" s="60">
        <f>Z41</f>
        <v>10</v>
      </c>
      <c r="AA50" s="123"/>
      <c r="AB50" s="123"/>
      <c r="AC50" s="123"/>
      <c r="AD50" s="123"/>
    </row>
    <row r="51" spans="2:30" x14ac:dyDescent="0.25">
      <c r="B51" s="71" t="s">
        <v>4</v>
      </c>
      <c r="C51" s="2" t="s">
        <v>0</v>
      </c>
      <c r="D51" s="2" t="s">
        <v>1</v>
      </c>
      <c r="E51" s="2" t="s">
        <v>2</v>
      </c>
      <c r="F51" s="2" t="s">
        <v>3</v>
      </c>
      <c r="H51" s="86" t="s">
        <v>4</v>
      </c>
      <c r="I51" s="22" t="s">
        <v>0</v>
      </c>
      <c r="J51" s="22" t="s">
        <v>1</v>
      </c>
      <c r="K51" s="22" t="s">
        <v>2</v>
      </c>
      <c r="L51" s="22" t="s">
        <v>3</v>
      </c>
      <c r="N51" s="94" t="s">
        <v>4</v>
      </c>
      <c r="O51" s="31" t="s">
        <v>0</v>
      </c>
      <c r="P51" s="46" t="s">
        <v>1</v>
      </c>
      <c r="Q51" s="46" t="s">
        <v>2</v>
      </c>
      <c r="R51" s="46" t="s">
        <v>3</v>
      </c>
      <c r="T51" s="36" t="s">
        <v>5</v>
      </c>
      <c r="U51" s="39">
        <f>P33</f>
        <v>275400</v>
      </c>
      <c r="V51" s="39">
        <f>Q33</f>
        <v>234089.99999999997</v>
      </c>
      <c r="W51" s="39">
        <f>R33</f>
        <v>137700</v>
      </c>
      <c r="X51" s="39">
        <f>O33</f>
        <v>399330</v>
      </c>
      <c r="Z51" s="54" t="s">
        <v>19</v>
      </c>
      <c r="AA51" s="55">
        <f>U3</f>
        <v>3600</v>
      </c>
      <c r="AB51" s="56" t="s">
        <v>32</v>
      </c>
      <c r="AC51" s="119">
        <f ca="1">TODAY()</f>
        <v>44167</v>
      </c>
      <c r="AD51" s="123"/>
    </row>
    <row r="52" spans="2:30" x14ac:dyDescent="0.25">
      <c r="B52" s="71"/>
      <c r="C52" s="8">
        <f>C53*3</f>
        <v>382.79999999999995</v>
      </c>
      <c r="D52" s="4">
        <f>D53*3</f>
        <v>264</v>
      </c>
      <c r="E52" s="8">
        <f>E53*3</f>
        <v>224.39999999999998</v>
      </c>
      <c r="F52" s="8">
        <f>F53*3</f>
        <v>132</v>
      </c>
      <c r="H52" s="87"/>
      <c r="I52" s="23">
        <f>(I53*3)+70</f>
        <v>452.79999999999995</v>
      </c>
      <c r="J52" s="23">
        <f>(J53*3)+70</f>
        <v>334</v>
      </c>
      <c r="K52" s="23">
        <f>(K53*3)+70</f>
        <v>294.39999999999998</v>
      </c>
      <c r="L52" s="23">
        <f>(L53*3)+70</f>
        <v>202</v>
      </c>
      <c r="N52" s="95"/>
      <c r="O52" s="34">
        <f>O42</f>
        <v>1630079.9999999998</v>
      </c>
      <c r="P52" s="49">
        <f>P42</f>
        <v>1202400</v>
      </c>
      <c r="Q52" s="49">
        <f>Q42</f>
        <v>1059840</v>
      </c>
      <c r="R52" s="49">
        <f>R42</f>
        <v>727200</v>
      </c>
      <c r="T52" s="54" t="s">
        <v>19</v>
      </c>
      <c r="U52" s="55">
        <f>U43</f>
        <v>3600</v>
      </c>
      <c r="V52" s="56" t="s">
        <v>32</v>
      </c>
      <c r="W52" s="119">
        <f ca="1">TODAY()</f>
        <v>44167</v>
      </c>
      <c r="X52" s="120"/>
      <c r="Z52" s="111" t="s">
        <v>33</v>
      </c>
      <c r="AA52" s="115"/>
      <c r="AB52" s="115"/>
      <c r="AC52" s="115"/>
      <c r="AD52" s="57">
        <f>AD43</f>
        <v>4000000</v>
      </c>
    </row>
    <row r="53" spans="2:30" x14ac:dyDescent="0.25">
      <c r="B53" s="5" t="s">
        <v>5</v>
      </c>
      <c r="C53" s="9">
        <f>D53*1.45</f>
        <v>127.6</v>
      </c>
      <c r="D53" s="58">
        <v>88</v>
      </c>
      <c r="E53" s="9">
        <f>D53*0.85</f>
        <v>74.8</v>
      </c>
      <c r="F53" s="9">
        <f>D53*0.5</f>
        <v>44</v>
      </c>
      <c r="H53" s="24" t="s">
        <v>5</v>
      </c>
      <c r="I53" s="25">
        <f>C53</f>
        <v>127.6</v>
      </c>
      <c r="J53" s="25">
        <f t="shared" ref="J53:L53" si="25">D53</f>
        <v>88</v>
      </c>
      <c r="K53" s="25">
        <f t="shared" si="25"/>
        <v>74.8</v>
      </c>
      <c r="L53" s="25">
        <f t="shared" si="25"/>
        <v>44</v>
      </c>
      <c r="N53" s="2" t="s">
        <v>5</v>
      </c>
      <c r="O53" s="34">
        <f>O43</f>
        <v>459360</v>
      </c>
      <c r="P53" s="49">
        <f t="shared" ref="P53:R53" si="26">P43</f>
        <v>316800</v>
      </c>
      <c r="Q53" s="34">
        <f t="shared" si="26"/>
        <v>269280</v>
      </c>
      <c r="R53" s="34">
        <f t="shared" si="26"/>
        <v>158400</v>
      </c>
      <c r="T53" s="111" t="s">
        <v>33</v>
      </c>
      <c r="U53" s="115"/>
      <c r="V53" s="115"/>
      <c r="W53" s="115"/>
      <c r="X53" s="57">
        <f>X44</f>
        <v>4000000</v>
      </c>
      <c r="Z53" s="43"/>
      <c r="AA53" s="43"/>
      <c r="AB53" s="43"/>
      <c r="AC53" s="43"/>
      <c r="AD53" s="43"/>
    </row>
    <row r="54" spans="2:30" x14ac:dyDescent="0.25">
      <c r="T54" s="41"/>
      <c r="U54" s="41"/>
      <c r="V54" s="41"/>
      <c r="W54" s="41"/>
      <c r="X54" s="41"/>
    </row>
    <row r="55" spans="2:30" x14ac:dyDescent="0.25">
      <c r="T55" s="107" t="s">
        <v>28</v>
      </c>
      <c r="U55" s="108"/>
      <c r="V55" s="108"/>
      <c r="W55" s="108"/>
      <c r="X55" s="108"/>
      <c r="Z55" s="107" t="str">
        <f>T55</f>
        <v>MAYO 1 A JUNIO 21 (2021)</v>
      </c>
      <c r="AA55" s="118"/>
      <c r="AB55" s="118"/>
      <c r="AC55" s="118"/>
      <c r="AD55" s="118"/>
    </row>
    <row r="56" spans="2:30" x14ac:dyDescent="0.25">
      <c r="T56" s="109" t="s">
        <v>6</v>
      </c>
      <c r="U56" s="110"/>
      <c r="V56" s="110"/>
      <c r="W56" s="110"/>
      <c r="X56" s="110"/>
      <c r="Z56" s="109" t="s">
        <v>6</v>
      </c>
      <c r="AA56" s="125"/>
      <c r="AB56" s="125"/>
      <c r="AC56" s="125"/>
      <c r="AD56" s="125"/>
    </row>
    <row r="57" spans="2:30" x14ac:dyDescent="0.25">
      <c r="T57" s="106" t="s">
        <v>4</v>
      </c>
      <c r="U57" s="38" t="s">
        <v>1</v>
      </c>
      <c r="V57" s="38" t="s">
        <v>2</v>
      </c>
      <c r="W57" s="38" t="s">
        <v>3</v>
      </c>
      <c r="X57" s="38" t="s">
        <v>0</v>
      </c>
      <c r="Z57" s="65"/>
      <c r="AA57" s="59" t="s">
        <v>1</v>
      </c>
      <c r="AB57" s="59" t="s">
        <v>2</v>
      </c>
      <c r="AC57" s="59" t="s">
        <v>3</v>
      </c>
      <c r="AD57" s="59" t="s">
        <v>0</v>
      </c>
    </row>
    <row r="58" spans="2:30" x14ac:dyDescent="0.25">
      <c r="T58" s="106"/>
      <c r="U58" s="40">
        <f>P37+X4</f>
        <v>2116000</v>
      </c>
      <c r="V58" s="40">
        <f>Q37+X4</f>
        <v>1986400</v>
      </c>
      <c r="W58" s="40">
        <f>R37+X4</f>
        <v>1684000</v>
      </c>
      <c r="X58" s="40">
        <f>O37+X4</f>
        <v>2504800</v>
      </c>
      <c r="Z58" s="59" t="s">
        <v>36</v>
      </c>
      <c r="AA58" s="122">
        <f>(D38*X3*U3)+(70*U3)+X4</f>
        <v>4132000</v>
      </c>
      <c r="AB58" s="122">
        <f>(E38*X3*U3)+(70*U3)+X4</f>
        <v>3700000</v>
      </c>
      <c r="AC58" s="122">
        <f>(F38*X3*U3)+(70*U3)+X4</f>
        <v>2692000</v>
      </c>
      <c r="AD58" s="122">
        <f>(C38*X3*U3)+(70*U3)+X4</f>
        <v>5428000</v>
      </c>
    </row>
    <row r="59" spans="2:30" x14ac:dyDescent="0.25">
      <c r="T59" s="38" t="s">
        <v>21</v>
      </c>
      <c r="U59" s="40">
        <f>U58+U60</f>
        <v>2404000</v>
      </c>
      <c r="V59" s="40">
        <f t="shared" ref="V59:X59" si="27">V58+V60</f>
        <v>2231200</v>
      </c>
      <c r="W59" s="40">
        <f t="shared" si="27"/>
        <v>1828000</v>
      </c>
      <c r="X59" s="40">
        <f t="shared" si="27"/>
        <v>2922400</v>
      </c>
      <c r="Z59" s="59">
        <f>Z50</f>
        <v>10</v>
      </c>
      <c r="AA59" s="123"/>
      <c r="AB59" s="123"/>
      <c r="AC59" s="123"/>
      <c r="AD59" s="123"/>
    </row>
    <row r="60" spans="2:30" x14ac:dyDescent="0.25">
      <c r="T60" s="38" t="s">
        <v>5</v>
      </c>
      <c r="U60" s="40">
        <f>P38</f>
        <v>288000</v>
      </c>
      <c r="V60" s="40">
        <f>Q38</f>
        <v>244800</v>
      </c>
      <c r="W60" s="40">
        <f>R38</f>
        <v>144000</v>
      </c>
      <c r="X60" s="40">
        <f>O38</f>
        <v>417600</v>
      </c>
      <c r="Z60" s="52" t="s">
        <v>19</v>
      </c>
      <c r="AA60" s="50">
        <f>U3</f>
        <v>3600</v>
      </c>
      <c r="AB60" s="51" t="s">
        <v>32</v>
      </c>
      <c r="AC60" s="116">
        <f ca="1">TODAY()</f>
        <v>44167</v>
      </c>
      <c r="AD60" s="126"/>
    </row>
    <row r="61" spans="2:30" x14ac:dyDescent="0.25">
      <c r="T61" s="52" t="s">
        <v>19</v>
      </c>
      <c r="U61" s="50">
        <f>U52</f>
        <v>3600</v>
      </c>
      <c r="V61" s="51" t="s">
        <v>32</v>
      </c>
      <c r="W61" s="116">
        <f ca="1">TODAY()</f>
        <v>44167</v>
      </c>
      <c r="X61" s="117"/>
      <c r="Z61" s="107" t="s">
        <v>33</v>
      </c>
      <c r="AA61" s="118"/>
      <c r="AB61" s="118"/>
      <c r="AC61" s="118"/>
      <c r="AD61" s="53">
        <f>AD52</f>
        <v>4000000</v>
      </c>
    </row>
    <row r="62" spans="2:30" x14ac:dyDescent="0.25">
      <c r="T62" s="107" t="s">
        <v>33</v>
      </c>
      <c r="U62" s="118"/>
      <c r="V62" s="118"/>
      <c r="W62" s="118"/>
      <c r="X62" s="53">
        <f>X53</f>
        <v>4000000</v>
      </c>
      <c r="Z62" s="43"/>
      <c r="AA62" s="43"/>
      <c r="AB62" s="43"/>
      <c r="AC62" s="43"/>
      <c r="AD62" s="43"/>
    </row>
    <row r="63" spans="2:30" x14ac:dyDescent="0.25">
      <c r="T63" s="41"/>
      <c r="U63" s="41"/>
      <c r="V63" s="41"/>
      <c r="W63" s="41"/>
      <c r="X63" s="41"/>
      <c r="Z63" s="41"/>
      <c r="AA63" s="41"/>
      <c r="AB63" s="41"/>
      <c r="AC63" s="41"/>
      <c r="AD63" s="41"/>
    </row>
    <row r="64" spans="2:30" x14ac:dyDescent="0.25">
      <c r="T64" s="41"/>
      <c r="U64" s="41"/>
      <c r="V64" s="41"/>
      <c r="W64" s="41"/>
      <c r="X64" s="41"/>
      <c r="Z64" s="41"/>
      <c r="AA64" s="41"/>
      <c r="AB64" s="41"/>
      <c r="AC64" s="41"/>
      <c r="AD64" s="41"/>
    </row>
    <row r="65" spans="20:30" x14ac:dyDescent="0.25">
      <c r="T65" s="111" t="s">
        <v>29</v>
      </c>
      <c r="U65" s="112"/>
      <c r="V65" s="112"/>
      <c r="W65" s="112"/>
      <c r="X65" s="112"/>
      <c r="Z65" s="111" t="str">
        <f>T65</f>
        <v>JUNIO 22 A AGOSTO 16 (2021)</v>
      </c>
      <c r="AA65" s="115"/>
      <c r="AB65" s="115"/>
      <c r="AC65" s="115"/>
      <c r="AD65" s="115"/>
    </row>
    <row r="66" spans="20:30" x14ac:dyDescent="0.25">
      <c r="T66" s="113" t="s">
        <v>6</v>
      </c>
      <c r="U66" s="114"/>
      <c r="V66" s="114"/>
      <c r="W66" s="114"/>
      <c r="X66" s="114"/>
      <c r="Z66" s="113" t="s">
        <v>6</v>
      </c>
      <c r="AA66" s="121"/>
      <c r="AB66" s="121"/>
      <c r="AC66" s="121"/>
      <c r="AD66" s="121"/>
    </row>
    <row r="67" spans="20:30" x14ac:dyDescent="0.25">
      <c r="T67" s="105" t="s">
        <v>4</v>
      </c>
      <c r="U67" s="36" t="s">
        <v>1</v>
      </c>
      <c r="V67" s="36" t="s">
        <v>2</v>
      </c>
      <c r="W67" s="36" t="s">
        <v>3</v>
      </c>
      <c r="X67" s="36" t="s">
        <v>0</v>
      </c>
      <c r="Z67" s="66"/>
      <c r="AA67" s="62" t="s">
        <v>1</v>
      </c>
      <c r="AB67" s="62" t="s">
        <v>2</v>
      </c>
      <c r="AC67" s="62" t="s">
        <v>3</v>
      </c>
      <c r="AD67" s="62" t="s">
        <v>0</v>
      </c>
    </row>
    <row r="68" spans="20:30" x14ac:dyDescent="0.25">
      <c r="T68" s="105"/>
      <c r="U68" s="39">
        <f>P42+X4</f>
        <v>2202400</v>
      </c>
      <c r="V68" s="39">
        <f>Q42+X4</f>
        <v>2059840</v>
      </c>
      <c r="W68" s="39">
        <f>R42+X4</f>
        <v>1727200</v>
      </c>
      <c r="X68" s="39">
        <f>O42+X4</f>
        <v>2630080</v>
      </c>
      <c r="Z68" s="62" t="s">
        <v>36</v>
      </c>
      <c r="AA68" s="122">
        <f>(D43*X3*U3)+(70*U3)+X4</f>
        <v>4420000</v>
      </c>
      <c r="AB68" s="122">
        <f>(E43*X3*U3)+(70*U3)+X4</f>
        <v>3944800</v>
      </c>
      <c r="AC68" s="122">
        <f>(F43*X3*U3)+(70*U3)+X4</f>
        <v>2836000</v>
      </c>
      <c r="AD68" s="122">
        <f>(C43*X3*U3)+(70*U3)+X4</f>
        <v>5845600</v>
      </c>
    </row>
    <row r="69" spans="20:30" x14ac:dyDescent="0.25">
      <c r="T69" s="36" t="s">
        <v>21</v>
      </c>
      <c r="U69" s="40">
        <f>U68+U70</f>
        <v>2519200</v>
      </c>
      <c r="V69" s="40">
        <f t="shared" ref="V69:X69" si="28">V68+V70</f>
        <v>2329120</v>
      </c>
      <c r="W69" s="40">
        <f t="shared" si="28"/>
        <v>1885600</v>
      </c>
      <c r="X69" s="40">
        <f t="shared" si="28"/>
        <v>3089440</v>
      </c>
      <c r="Z69" s="62">
        <f>Z59</f>
        <v>10</v>
      </c>
      <c r="AA69" s="123"/>
      <c r="AB69" s="123"/>
      <c r="AC69" s="123"/>
      <c r="AD69" s="123"/>
    </row>
    <row r="70" spans="20:30" x14ac:dyDescent="0.25">
      <c r="T70" s="36" t="s">
        <v>5</v>
      </c>
      <c r="U70" s="39">
        <f>P43</f>
        <v>316800</v>
      </c>
      <c r="V70" s="39">
        <f>Q43</f>
        <v>269280</v>
      </c>
      <c r="W70" s="39">
        <f>R43</f>
        <v>158400</v>
      </c>
      <c r="X70" s="39">
        <f>O43</f>
        <v>459360</v>
      </c>
      <c r="Z70" s="54" t="s">
        <v>19</v>
      </c>
      <c r="AA70" s="55">
        <f>U3</f>
        <v>3600</v>
      </c>
      <c r="AB70" s="56" t="s">
        <v>32</v>
      </c>
      <c r="AC70" s="119">
        <f ca="1">TODAY()</f>
        <v>44167</v>
      </c>
      <c r="AD70" s="123"/>
    </row>
    <row r="71" spans="20:30" x14ac:dyDescent="0.25">
      <c r="T71" s="54" t="s">
        <v>19</v>
      </c>
      <c r="U71" s="55">
        <f>U61</f>
        <v>3600</v>
      </c>
      <c r="V71" s="56" t="s">
        <v>32</v>
      </c>
      <c r="W71" s="119">
        <f ca="1">TODAY()</f>
        <v>44167</v>
      </c>
      <c r="X71" s="120"/>
      <c r="Z71" s="111" t="s">
        <v>33</v>
      </c>
      <c r="AA71" s="115"/>
      <c r="AB71" s="115"/>
      <c r="AC71" s="115"/>
      <c r="AD71" s="57">
        <f>AD61</f>
        <v>4000000</v>
      </c>
    </row>
    <row r="72" spans="20:30" x14ac:dyDescent="0.25">
      <c r="T72" s="111" t="s">
        <v>33</v>
      </c>
      <c r="U72" s="115"/>
      <c r="V72" s="115"/>
      <c r="W72" s="115"/>
      <c r="X72" s="57">
        <f>X62</f>
        <v>4000000</v>
      </c>
      <c r="Z72" s="41"/>
      <c r="AA72" s="41"/>
      <c r="AB72" s="41"/>
      <c r="AC72" s="41"/>
      <c r="AD72" s="41"/>
    </row>
    <row r="73" spans="20:30" x14ac:dyDescent="0.25">
      <c r="T73" s="41"/>
      <c r="U73" s="41"/>
      <c r="V73" s="41"/>
      <c r="W73" s="41"/>
      <c r="X73" s="41"/>
      <c r="Z73" s="43"/>
      <c r="AA73" s="43"/>
      <c r="AB73" s="43"/>
      <c r="AC73" s="43"/>
      <c r="AD73" s="43"/>
    </row>
    <row r="74" spans="20:30" x14ac:dyDescent="0.25">
      <c r="T74" s="107" t="s">
        <v>30</v>
      </c>
      <c r="U74" s="108"/>
      <c r="V74" s="108"/>
      <c r="W74" s="108"/>
      <c r="X74" s="108"/>
      <c r="Z74" s="107" t="str">
        <f>T74</f>
        <v>AGOSTO 16 A OCTUBRE 21 (2021)</v>
      </c>
      <c r="AA74" s="118"/>
      <c r="AB74" s="118"/>
      <c r="AC74" s="118"/>
      <c r="AD74" s="118"/>
    </row>
    <row r="75" spans="20:30" x14ac:dyDescent="0.25">
      <c r="T75" s="109" t="s">
        <v>6</v>
      </c>
      <c r="U75" s="110"/>
      <c r="V75" s="110"/>
      <c r="W75" s="110"/>
      <c r="X75" s="110"/>
      <c r="Z75" s="109" t="s">
        <v>6</v>
      </c>
      <c r="AA75" s="125"/>
      <c r="AB75" s="125"/>
      <c r="AC75" s="125"/>
      <c r="AD75" s="125"/>
    </row>
    <row r="76" spans="20:30" x14ac:dyDescent="0.25">
      <c r="T76" s="106" t="s">
        <v>4</v>
      </c>
      <c r="U76" s="38" t="s">
        <v>1</v>
      </c>
      <c r="V76" s="38" t="s">
        <v>2</v>
      </c>
      <c r="W76" s="38" t="s">
        <v>3</v>
      </c>
      <c r="X76" s="38" t="s">
        <v>0</v>
      </c>
      <c r="Z76" s="65"/>
      <c r="AA76" s="59" t="s">
        <v>1</v>
      </c>
      <c r="AB76" s="59" t="s">
        <v>2</v>
      </c>
      <c r="AC76" s="59" t="s">
        <v>3</v>
      </c>
      <c r="AD76" s="59" t="s">
        <v>0</v>
      </c>
    </row>
    <row r="77" spans="20:30" x14ac:dyDescent="0.25">
      <c r="T77" s="106"/>
      <c r="U77" s="39">
        <f>P47+X4</f>
        <v>2116000</v>
      </c>
      <c r="V77" s="39">
        <f>Q47+X4</f>
        <v>1986400</v>
      </c>
      <c r="W77" s="39">
        <f>R47+X4</f>
        <v>1684000</v>
      </c>
      <c r="X77" s="39">
        <f>O47+X4</f>
        <v>2504800</v>
      </c>
      <c r="Z77" s="59" t="s">
        <v>36</v>
      </c>
      <c r="AA77" s="122">
        <f>(D48*X3*U3)+(70*U3)+X4</f>
        <v>4132000</v>
      </c>
      <c r="AB77" s="122">
        <f>(E48*X3*U3)+(70*U3)+X4</f>
        <v>3700000</v>
      </c>
      <c r="AC77" s="122">
        <f>(F48*X3*U3)+(70*U3)+X4</f>
        <v>2692000</v>
      </c>
      <c r="AD77" s="122">
        <f>(C48*X3*U3)+(70*U3)+X4</f>
        <v>5428000</v>
      </c>
    </row>
    <row r="78" spans="20:30" x14ac:dyDescent="0.25">
      <c r="T78" s="38" t="s">
        <v>21</v>
      </c>
      <c r="U78" s="40">
        <f>U77+U79</f>
        <v>2404000</v>
      </c>
      <c r="V78" s="40">
        <f t="shared" ref="V78:X78" si="29">V77+V79</f>
        <v>2231200</v>
      </c>
      <c r="W78" s="40">
        <f t="shared" si="29"/>
        <v>1828000</v>
      </c>
      <c r="X78" s="40">
        <f t="shared" si="29"/>
        <v>2922400</v>
      </c>
      <c r="Z78" s="59">
        <f>Z69</f>
        <v>10</v>
      </c>
      <c r="AA78" s="123"/>
      <c r="AB78" s="123"/>
      <c r="AC78" s="123"/>
      <c r="AD78" s="123"/>
    </row>
    <row r="79" spans="20:30" x14ac:dyDescent="0.25">
      <c r="T79" s="38" t="s">
        <v>5</v>
      </c>
      <c r="U79" s="39">
        <f>P48</f>
        <v>288000</v>
      </c>
      <c r="V79" s="39">
        <f>Q48</f>
        <v>244800</v>
      </c>
      <c r="W79" s="39">
        <f>R48</f>
        <v>144000</v>
      </c>
      <c r="X79" s="39">
        <f>O48</f>
        <v>417600</v>
      </c>
      <c r="Z79" s="52" t="s">
        <v>19</v>
      </c>
      <c r="AA79" s="50">
        <f>U3</f>
        <v>3600</v>
      </c>
      <c r="AB79" s="51" t="s">
        <v>32</v>
      </c>
      <c r="AC79" s="116">
        <f ca="1">TODAY()</f>
        <v>44167</v>
      </c>
      <c r="AD79" s="126"/>
    </row>
    <row r="80" spans="20:30" x14ac:dyDescent="0.25">
      <c r="T80" s="52" t="s">
        <v>19</v>
      </c>
      <c r="U80" s="50">
        <f>U71</f>
        <v>3600</v>
      </c>
      <c r="V80" s="51" t="s">
        <v>32</v>
      </c>
      <c r="W80" s="116">
        <f ca="1">TODAY()</f>
        <v>44167</v>
      </c>
      <c r="X80" s="117"/>
      <c r="Z80" s="107" t="s">
        <v>33</v>
      </c>
      <c r="AA80" s="118"/>
      <c r="AB80" s="118"/>
      <c r="AC80" s="118"/>
      <c r="AD80" s="53">
        <f>AD71</f>
        <v>4000000</v>
      </c>
    </row>
    <row r="81" spans="20:30" x14ac:dyDescent="0.25">
      <c r="T81" s="107" t="s">
        <v>33</v>
      </c>
      <c r="U81" s="118"/>
      <c r="V81" s="118"/>
      <c r="W81" s="118"/>
      <c r="X81" s="53">
        <f>X72</f>
        <v>4000000</v>
      </c>
      <c r="Z81" s="41"/>
      <c r="AA81" s="41"/>
      <c r="AB81" s="41"/>
      <c r="AC81" s="41"/>
      <c r="AD81" s="41"/>
    </row>
    <row r="82" spans="20:30" x14ac:dyDescent="0.25">
      <c r="T82" s="41"/>
      <c r="U82" s="41"/>
      <c r="V82" s="41"/>
      <c r="W82" s="41"/>
      <c r="X82" s="41"/>
      <c r="Z82" s="43"/>
      <c r="AA82" s="43"/>
      <c r="AB82" s="43"/>
      <c r="AC82" s="43"/>
      <c r="AD82" s="43"/>
    </row>
    <row r="83" spans="20:30" x14ac:dyDescent="0.25">
      <c r="T83" s="41"/>
      <c r="U83" s="41"/>
      <c r="V83" s="41"/>
      <c r="W83" s="41"/>
      <c r="X83" s="41"/>
      <c r="Z83" s="43"/>
      <c r="AA83" s="43"/>
      <c r="AB83" s="43"/>
      <c r="AC83" s="43"/>
      <c r="AD83" s="43"/>
    </row>
    <row r="84" spans="20:30" x14ac:dyDescent="0.25">
      <c r="T84" s="111" t="s">
        <v>31</v>
      </c>
      <c r="U84" s="112"/>
      <c r="V84" s="112"/>
      <c r="W84" s="112"/>
      <c r="X84" s="112"/>
      <c r="Z84" s="111" t="str">
        <f>T84</f>
        <v>NOVIEMBRE 1 A DICIEMBRE 23 (2021)</v>
      </c>
      <c r="AA84" s="115"/>
      <c r="AB84" s="115"/>
      <c r="AC84" s="115"/>
      <c r="AD84" s="115"/>
    </row>
    <row r="85" spans="20:30" x14ac:dyDescent="0.25">
      <c r="T85" s="113" t="s">
        <v>6</v>
      </c>
      <c r="U85" s="114"/>
      <c r="V85" s="114"/>
      <c r="W85" s="114"/>
      <c r="X85" s="114"/>
      <c r="Z85" s="113" t="s">
        <v>6</v>
      </c>
      <c r="AA85" s="121"/>
      <c r="AB85" s="121"/>
      <c r="AC85" s="121"/>
      <c r="AD85" s="121"/>
    </row>
    <row r="86" spans="20:30" x14ac:dyDescent="0.25">
      <c r="T86" s="105" t="s">
        <v>4</v>
      </c>
      <c r="U86" s="36" t="s">
        <v>1</v>
      </c>
      <c r="V86" s="36" t="s">
        <v>2</v>
      </c>
      <c r="W86" s="36" t="s">
        <v>3</v>
      </c>
      <c r="X86" s="36" t="s">
        <v>0</v>
      </c>
      <c r="Z86" s="66"/>
      <c r="AA86" s="62" t="s">
        <v>1</v>
      </c>
      <c r="AB86" s="62" t="s">
        <v>2</v>
      </c>
      <c r="AC86" s="62" t="s">
        <v>3</v>
      </c>
      <c r="AD86" s="62" t="s">
        <v>0</v>
      </c>
    </row>
    <row r="87" spans="20:30" x14ac:dyDescent="0.25">
      <c r="T87" s="105"/>
      <c r="U87" s="39">
        <f>P52+X4</f>
        <v>2202400</v>
      </c>
      <c r="V87" s="39">
        <f>Q52+X4</f>
        <v>2059840</v>
      </c>
      <c r="W87" s="39">
        <f>R52+X4</f>
        <v>1727200</v>
      </c>
      <c r="X87" s="39">
        <f>O52+X4</f>
        <v>2630080</v>
      </c>
      <c r="Z87" s="62" t="s">
        <v>36</v>
      </c>
      <c r="AA87" s="122">
        <f>(D53*X3*U3)+(70*U3)+X4</f>
        <v>4420000</v>
      </c>
      <c r="AB87" s="122">
        <f>(E53*X3*U3)+(70*U3)+X4</f>
        <v>3944800</v>
      </c>
      <c r="AC87" s="122">
        <f>(F53*X3*U3)+(70*U3)+X4</f>
        <v>2836000</v>
      </c>
      <c r="AD87" s="122">
        <f>(C53*X3*U3)+(70*U3)+X4</f>
        <v>5845600</v>
      </c>
    </row>
    <row r="88" spans="20:30" x14ac:dyDescent="0.25">
      <c r="T88" s="36" t="s">
        <v>21</v>
      </c>
      <c r="U88" s="40">
        <f>U87+U89</f>
        <v>2519200</v>
      </c>
      <c r="V88" s="40">
        <f t="shared" ref="V88:X88" si="30">V87+V89</f>
        <v>2329120</v>
      </c>
      <c r="W88" s="40">
        <f t="shared" si="30"/>
        <v>1885600</v>
      </c>
      <c r="X88" s="40">
        <f t="shared" si="30"/>
        <v>3089440</v>
      </c>
      <c r="Z88" s="62">
        <f>Z78</f>
        <v>10</v>
      </c>
      <c r="AA88" s="123"/>
      <c r="AB88" s="123"/>
      <c r="AC88" s="123"/>
      <c r="AD88" s="123"/>
    </row>
    <row r="89" spans="20:30" x14ac:dyDescent="0.25">
      <c r="T89" s="36" t="s">
        <v>5</v>
      </c>
      <c r="U89" s="39">
        <f>P53</f>
        <v>316800</v>
      </c>
      <c r="V89" s="39">
        <f>Q53</f>
        <v>269280</v>
      </c>
      <c r="W89" s="39">
        <f>R53</f>
        <v>158400</v>
      </c>
      <c r="X89" s="39">
        <f>O53</f>
        <v>459360</v>
      </c>
      <c r="Z89" s="54" t="s">
        <v>19</v>
      </c>
      <c r="AA89" s="55">
        <f>U3</f>
        <v>3600</v>
      </c>
      <c r="AB89" s="56" t="s">
        <v>32</v>
      </c>
      <c r="AC89" s="119">
        <f ca="1">TODAY()</f>
        <v>44167</v>
      </c>
      <c r="AD89" s="123"/>
    </row>
    <row r="90" spans="20:30" x14ac:dyDescent="0.25">
      <c r="T90" s="54" t="s">
        <v>19</v>
      </c>
      <c r="U90" s="55">
        <f>U80</f>
        <v>3600</v>
      </c>
      <c r="V90" s="56" t="s">
        <v>32</v>
      </c>
      <c r="W90" s="119">
        <f ca="1">TODAY()</f>
        <v>44167</v>
      </c>
      <c r="X90" s="120"/>
      <c r="Z90" s="111" t="s">
        <v>33</v>
      </c>
      <c r="AA90" s="115"/>
      <c r="AB90" s="115"/>
      <c r="AC90" s="115"/>
      <c r="AD90" s="57">
        <f>AD80</f>
        <v>4000000</v>
      </c>
    </row>
    <row r="91" spans="20:30" x14ac:dyDescent="0.25">
      <c r="T91" s="111" t="s">
        <v>33</v>
      </c>
      <c r="U91" s="115"/>
      <c r="V91" s="115"/>
      <c r="W91" s="115"/>
      <c r="X91" s="57">
        <f>X81</f>
        <v>4000000</v>
      </c>
      <c r="Z91" s="43"/>
      <c r="AA91" s="43"/>
      <c r="AB91" s="43"/>
      <c r="AC91" s="43"/>
      <c r="AD91" s="43"/>
    </row>
    <row r="92" spans="20:30" x14ac:dyDescent="0.25">
      <c r="T92" s="41"/>
      <c r="U92" s="41"/>
      <c r="V92" s="41"/>
      <c r="W92" s="41"/>
      <c r="X92" s="41"/>
      <c r="Z92" s="43"/>
      <c r="AA92" s="43"/>
      <c r="AB92" s="43"/>
      <c r="AC92" s="43"/>
      <c r="AD92" s="43"/>
    </row>
    <row r="93" spans="20:30" x14ac:dyDescent="0.25">
      <c r="Z93" s="43"/>
      <c r="AA93" s="43"/>
      <c r="AB93" s="43"/>
      <c r="AC93" s="43"/>
      <c r="AD93" s="43"/>
    </row>
    <row r="94" spans="20:30" x14ac:dyDescent="0.25">
      <c r="Z94" s="43"/>
      <c r="AA94" s="43"/>
      <c r="AB94" s="43"/>
      <c r="AC94" s="43"/>
      <c r="AD94" s="43"/>
    </row>
  </sheetData>
  <mergeCells count="176">
    <mergeCell ref="Z85:AD85"/>
    <mergeCell ref="AA87:AA88"/>
    <mergeCell ref="AB87:AB88"/>
    <mergeCell ref="AC87:AC88"/>
    <mergeCell ref="AD87:AD88"/>
    <mergeCell ref="AC89:AD89"/>
    <mergeCell ref="Z90:AC90"/>
    <mergeCell ref="Z2:AD6"/>
    <mergeCell ref="Z74:AD74"/>
    <mergeCell ref="Z75:AD75"/>
    <mergeCell ref="AA77:AA78"/>
    <mergeCell ref="AB77:AB78"/>
    <mergeCell ref="AC77:AC78"/>
    <mergeCell ref="AD77:AD78"/>
    <mergeCell ref="AC79:AD79"/>
    <mergeCell ref="Z80:AC80"/>
    <mergeCell ref="Z84:AD84"/>
    <mergeCell ref="Z61:AC61"/>
    <mergeCell ref="Z65:AD65"/>
    <mergeCell ref="Z66:AD66"/>
    <mergeCell ref="AA68:AA69"/>
    <mergeCell ref="AB68:AB69"/>
    <mergeCell ref="AC68:AC69"/>
    <mergeCell ref="AD68:AD69"/>
    <mergeCell ref="Z43:AC43"/>
    <mergeCell ref="Z46:AD46"/>
    <mergeCell ref="Z47:AD47"/>
    <mergeCell ref="AA49:AA50"/>
    <mergeCell ref="AB49:AB50"/>
    <mergeCell ref="AC49:AC50"/>
    <mergeCell ref="AD49:AD50"/>
    <mergeCell ref="AC70:AD70"/>
    <mergeCell ref="Z71:AC71"/>
    <mergeCell ref="AC51:AD51"/>
    <mergeCell ref="Z52:AC52"/>
    <mergeCell ref="Z55:AD55"/>
    <mergeCell ref="Z56:AD56"/>
    <mergeCell ref="AA58:AA59"/>
    <mergeCell ref="AB58:AB59"/>
    <mergeCell ref="AC58:AC59"/>
    <mergeCell ref="AD58:AD59"/>
    <mergeCell ref="AC60:AD60"/>
    <mergeCell ref="AC33:AD33"/>
    <mergeCell ref="Z34:AC34"/>
    <mergeCell ref="Z37:AD37"/>
    <mergeCell ref="Z38:AD38"/>
    <mergeCell ref="AA40:AA41"/>
    <mergeCell ref="AB40:AB41"/>
    <mergeCell ref="AC40:AC41"/>
    <mergeCell ref="AD40:AD41"/>
    <mergeCell ref="AC42:AD42"/>
    <mergeCell ref="AD22:AD23"/>
    <mergeCell ref="AC24:AD24"/>
    <mergeCell ref="Z25:AC25"/>
    <mergeCell ref="Z28:AD28"/>
    <mergeCell ref="Z29:AD29"/>
    <mergeCell ref="AA31:AA32"/>
    <mergeCell ref="AB31:AB32"/>
    <mergeCell ref="AC31:AC32"/>
    <mergeCell ref="AD31:AD32"/>
    <mergeCell ref="Z9:AD9"/>
    <mergeCell ref="Z10:AD10"/>
    <mergeCell ref="Z15:AC15"/>
    <mergeCell ref="AA12:AA13"/>
    <mergeCell ref="AB12:AB13"/>
    <mergeCell ref="AC12:AC13"/>
    <mergeCell ref="AD12:AD13"/>
    <mergeCell ref="AC14:AD14"/>
    <mergeCell ref="W90:X90"/>
    <mergeCell ref="W15:X15"/>
    <mergeCell ref="W25:X25"/>
    <mergeCell ref="T16:W16"/>
    <mergeCell ref="T9:X9"/>
    <mergeCell ref="T19:X19"/>
    <mergeCell ref="T10:X10"/>
    <mergeCell ref="T20:X20"/>
    <mergeCell ref="T29:X29"/>
    <mergeCell ref="T28:X28"/>
    <mergeCell ref="T26:W26"/>
    <mergeCell ref="Z19:AD19"/>
    <mergeCell ref="Z20:AD20"/>
    <mergeCell ref="AA22:AA23"/>
    <mergeCell ref="AB22:AB23"/>
    <mergeCell ref="AC22:AC23"/>
    <mergeCell ref="T91:W91"/>
    <mergeCell ref="W61:X61"/>
    <mergeCell ref="T62:W62"/>
    <mergeCell ref="W71:X71"/>
    <mergeCell ref="T72:W72"/>
    <mergeCell ref="W80:X80"/>
    <mergeCell ref="T81:W81"/>
    <mergeCell ref="W34:X34"/>
    <mergeCell ref="T35:W35"/>
    <mergeCell ref="W43:X43"/>
    <mergeCell ref="T44:W44"/>
    <mergeCell ref="W52:X52"/>
    <mergeCell ref="T53:W53"/>
    <mergeCell ref="T74:X74"/>
    <mergeCell ref="T75:X75"/>
    <mergeCell ref="T84:X84"/>
    <mergeCell ref="T85:X85"/>
    <mergeCell ref="T76:T77"/>
    <mergeCell ref="T86:T87"/>
    <mergeCell ref="T37:X37"/>
    <mergeCell ref="T38:X38"/>
    <mergeCell ref="T46:X46"/>
    <mergeCell ref="T47:X47"/>
    <mergeCell ref="B7:F8"/>
    <mergeCell ref="H7:L8"/>
    <mergeCell ref="N7:R8"/>
    <mergeCell ref="T5:X6"/>
    <mergeCell ref="T48:T49"/>
    <mergeCell ref="T57:T58"/>
    <mergeCell ref="T67:T68"/>
    <mergeCell ref="T55:X55"/>
    <mergeCell ref="T56:X56"/>
    <mergeCell ref="T65:X65"/>
    <mergeCell ref="T66:X66"/>
    <mergeCell ref="N51:N52"/>
    <mergeCell ref="T21:T22"/>
    <mergeCell ref="T30:T31"/>
    <mergeCell ref="T39:T40"/>
    <mergeCell ref="N36:N37"/>
    <mergeCell ref="O40:R40"/>
    <mergeCell ref="N41:N42"/>
    <mergeCell ref="O45:R45"/>
    <mergeCell ref="N46:N47"/>
    <mergeCell ref="O50:R50"/>
    <mergeCell ref="N21:N22"/>
    <mergeCell ref="O25:R25"/>
    <mergeCell ref="N26:N27"/>
    <mergeCell ref="H51:H52"/>
    <mergeCell ref="O10:R10"/>
    <mergeCell ref="N11:N12"/>
    <mergeCell ref="O15:R15"/>
    <mergeCell ref="N16:N17"/>
    <mergeCell ref="O20:R20"/>
    <mergeCell ref="H26:H27"/>
    <mergeCell ref="I30:L30"/>
    <mergeCell ref="H31:H32"/>
    <mergeCell ref="I35:L35"/>
    <mergeCell ref="H36:H37"/>
    <mergeCell ref="I40:L40"/>
    <mergeCell ref="B11:B12"/>
    <mergeCell ref="O30:R30"/>
    <mergeCell ref="N31:N32"/>
    <mergeCell ref="O35:R35"/>
    <mergeCell ref="H41:H42"/>
    <mergeCell ref="I45:L45"/>
    <mergeCell ref="H46:H47"/>
    <mergeCell ref="I50:L50"/>
    <mergeCell ref="C15:F15"/>
    <mergeCell ref="T1:X2"/>
    <mergeCell ref="B46:B47"/>
    <mergeCell ref="C50:F50"/>
    <mergeCell ref="B51:B52"/>
    <mergeCell ref="I10:L10"/>
    <mergeCell ref="H11:H12"/>
    <mergeCell ref="I15:L15"/>
    <mergeCell ref="H16:H17"/>
    <mergeCell ref="I20:L20"/>
    <mergeCell ref="H21:H22"/>
    <mergeCell ref="I25:L25"/>
    <mergeCell ref="B31:B32"/>
    <mergeCell ref="C35:F35"/>
    <mergeCell ref="B36:B37"/>
    <mergeCell ref="C40:F40"/>
    <mergeCell ref="B41:B42"/>
    <mergeCell ref="C45:F45"/>
    <mergeCell ref="B16:B17"/>
    <mergeCell ref="C20:F20"/>
    <mergeCell ref="B21:B22"/>
    <mergeCell ref="C25:F25"/>
    <mergeCell ref="B26:B27"/>
    <mergeCell ref="C30:F30"/>
    <mergeCell ref="C10:F1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2020-12-01T18:03:03Z</dcterms:created>
  <dcterms:modified xsi:type="dcterms:W3CDTF">2020-12-02T15:38:43Z</dcterms:modified>
</cp:coreProperties>
</file>